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BuÇalışmaKitabı"/>
  <mc:AlternateContent xmlns:mc="http://schemas.openxmlformats.org/markup-compatibility/2006">
    <mc:Choice Requires="x15">
      <x15ac:absPath xmlns:x15ac="http://schemas.microsoft.com/office/spreadsheetml/2010/11/ac" url="C:\Users\ismail\Downloads\"/>
    </mc:Choice>
  </mc:AlternateContent>
  <xr:revisionPtr revIDLastSave="0" documentId="8_{82E51920-7529-4AE0-A0A4-12D886FCDCFC}" xr6:coauthVersionLast="46" xr6:coauthVersionMax="46" xr10:uidLastSave="{00000000-0000-0000-0000-000000000000}"/>
  <bookViews>
    <workbookView showHorizontalScroll="0" showVerticalScroll="0" xWindow="-120" yWindow="-120" windowWidth="24240" windowHeight="13140" tabRatio="902" xr2:uid="{00000000-000D-0000-FFFF-FFFF00000000}"/>
  </bookViews>
  <sheets>
    <sheet name="Ağustos 2021 Turizm Sektörü" sheetId="172" r:id="rId1"/>
    <sheet name="İÇİNDEKİLER" sheetId="164" r:id="rId2"/>
    <sheet name="Metaveri" sheetId="166" r:id="rId3"/>
    <sheet name="Bölüm 1" sheetId="167" r:id="rId4"/>
    <sheet name="1.Personel Durumu" sheetId="153" r:id="rId5"/>
    <sheet name="Bölüm 2" sheetId="168" r:id="rId6"/>
    <sheet name="2.Aylara Göre Sigortalılar" sheetId="141" r:id="rId7"/>
    <sheet name="3.Sosyal Güvenlik Kapsamı" sheetId="115" r:id="rId8"/>
    <sheet name="4.4-a Sigortalı Sayıları" sheetId="82" r:id="rId9"/>
    <sheet name="5.4-b Sigortalı Sayıları" sheetId="83" r:id="rId10"/>
    <sheet name="6.4-c Sigortalı Sayıları" sheetId="84" r:id="rId11"/>
    <sheet name="7.1.4-a İl Dağılım" sheetId="91" r:id="rId12"/>
    <sheet name="7.2.4-a İl Cinsiyet" sheetId="169" r:id="rId13"/>
    <sheet name="7.3. SGDP İl Cinsiyet" sheetId="171" r:id="rId14"/>
    <sheet name="8.4-b-İl-Esnaf" sheetId="95" r:id="rId15"/>
    <sheet name="9-4-b İl-Cinsiyet" sheetId="160" r:id="rId16"/>
    <sheet name="10.4-c İl-Cinsiyet" sheetId="96" r:id="rId17"/>
    <sheet name="11-Diğer Primsizler" sheetId="158" r:id="rId18"/>
    <sheet name="11.1 Pasif-İl-Cinsiyet" sheetId="170" r:id="rId19"/>
    <sheet name="12-SGK Tahsis " sheetId="159" r:id="rId20"/>
    <sheet name="13-4-a Faliyet Kol" sheetId="104" r:id="rId21"/>
    <sheet name="14-4-a İşyeri Sayıları" sheetId="161" r:id="rId22"/>
    <sheet name="15-4-a Faaliyet İşyeri" sheetId="112" r:id="rId23"/>
    <sheet name="16-4a Faaliyet Sigortalı" sheetId="163" r:id="rId24"/>
    <sheet name="17-4-a İşyeri" sheetId="110" r:id="rId25"/>
    <sheet name="18-4-a İl Sigortalı" sheetId="162" r:id="rId26"/>
    <sheet name="19-İL-EMOD-Öncelikli Yaşam" sheetId="136" r:id="rId27"/>
    <sheet name="20. İdari Para Cezaları" sheetId="142" r:id="rId28"/>
  </sheets>
  <definedNames>
    <definedName name="_xlnm._FilterDatabase" localSheetId="7" hidden="1">'3.Sosyal Güvenlik Kapsamı'!$A$1:$GD$47</definedName>
    <definedName name="_xlnm.Print_Area" localSheetId="4">'1.Personel Durumu'!$A$2:$E$7</definedName>
    <definedName name="_xlnm.Print_Area" localSheetId="16">'10.4-c İl-Cinsiyet'!$A$2:$T$91</definedName>
    <definedName name="_xlnm.Print_Area" localSheetId="17">'11-Diğer Primsizler'!$A$2:$M$60</definedName>
    <definedName name="_xlnm.Print_Area" localSheetId="19">'12-SGK Tahsis '!$A$2:$L$56</definedName>
    <definedName name="_xlnm.Print_Area" localSheetId="20">'13-4-a Faliyet Kol'!$A$2:$U$97</definedName>
    <definedName name="_xlnm.Print_Area" localSheetId="21">'14-4-a İşyeri Sayıları'!$A$2:$U$89</definedName>
    <definedName name="_xlnm.Print_Area" localSheetId="22">'15-4-a Faaliyet İşyeri'!$A$2:$P$96</definedName>
    <definedName name="_xlnm.Print_Area" localSheetId="23">'16-4a Faaliyet Sigortalı'!$A$2:$P$98</definedName>
    <definedName name="_xlnm.Print_Area" localSheetId="24">'17-4-a İşyeri'!$A$2:$P$89</definedName>
    <definedName name="_xlnm.Print_Area" localSheetId="26">'19-İL-EMOD-Öncelikli Yaşam'!$B$2:$S$92</definedName>
    <definedName name="_xlnm.Print_Area" localSheetId="6">'2.Aylara Göre Sigortalılar'!$A$2:$O$63</definedName>
    <definedName name="_xlnm.Print_Area" localSheetId="27">'20. İdari Para Cezaları'!$A$2:$F$38</definedName>
    <definedName name="_xlnm.Print_Area" localSheetId="7">'3.Sosyal Güvenlik Kapsamı'!$A$2:$M$42</definedName>
    <definedName name="_xlnm.Print_Area" localSheetId="8">'4.4-a Sigortalı Sayıları'!$A$2:$K$26</definedName>
    <definedName name="_xlnm.Print_Area" localSheetId="9">'5.4-b Sigortalı Sayıları'!$A$2:$N$59</definedName>
    <definedName name="_xlnm.Print_Area" localSheetId="10">'6.4-c Sigortalı Sayıları'!$A$2:$N$19</definedName>
    <definedName name="_xlnm.Print_Area" localSheetId="11">'7.1.4-a İl Dağılım'!$A$2:$AB$92</definedName>
    <definedName name="_xlnm.Print_Area" localSheetId="14">'8.4-b-İl-Esnaf'!$A$2:$Z$90</definedName>
    <definedName name="_xlnm.Print_Area" localSheetId="15">'9-4-b İl-Cinsiyet'!$A$2:$K$88</definedName>
    <definedName name="_xlnm.Print_Area" localSheetId="1">İÇİNDEKİLER!$A$3:$F$62</definedName>
  </definedNames>
  <calcPr calcId="181029" iterate="1"/>
</workbook>
</file>

<file path=xl/calcChain.xml><?xml version="1.0" encoding="utf-8"?>
<calcChain xmlns="http://schemas.openxmlformats.org/spreadsheetml/2006/main">
  <c r="P14" i="172" l="1"/>
  <c r="O14" i="172"/>
  <c r="P12" i="172"/>
  <c r="O12" i="172"/>
  <c r="P10" i="172"/>
  <c r="O10" i="172"/>
  <c r="P8" i="172"/>
  <c r="O8" i="172"/>
  <c r="P6" i="172"/>
  <c r="O6" i="172"/>
  <c r="P4" i="172"/>
  <c r="O4" i="172"/>
  <c r="O16" i="172"/>
  <c r="P16" i="172"/>
  <c r="L17" i="172"/>
  <c r="H17" i="172"/>
  <c r="F17" i="172"/>
  <c r="D17" i="172"/>
  <c r="B17" i="172"/>
  <c r="K16" i="172"/>
  <c r="J16" i="172"/>
  <c r="L15" i="172"/>
  <c r="H15" i="172"/>
  <c r="F15" i="172"/>
  <c r="D15" i="172"/>
  <c r="B15" i="172"/>
  <c r="K14" i="172"/>
  <c r="J14" i="172"/>
  <c r="L13" i="172"/>
  <c r="H13" i="172"/>
  <c r="F13" i="172"/>
  <c r="D13" i="172"/>
  <c r="B13" i="172"/>
  <c r="K12" i="172"/>
  <c r="J12" i="172"/>
  <c r="L11" i="172"/>
  <c r="H11" i="172"/>
  <c r="F11" i="172"/>
  <c r="D11" i="172"/>
  <c r="B11" i="172"/>
  <c r="K10" i="172"/>
  <c r="J10" i="172"/>
  <c r="L9" i="172"/>
  <c r="H9" i="172"/>
  <c r="F9" i="172"/>
  <c r="D9" i="172"/>
  <c r="B9" i="172"/>
  <c r="K8" i="172"/>
  <c r="J8" i="172"/>
  <c r="L7" i="172"/>
  <c r="H7" i="172"/>
  <c r="F7" i="172"/>
  <c r="D7" i="172"/>
  <c r="B7" i="172"/>
  <c r="K6" i="172"/>
  <c r="J6" i="172"/>
  <c r="L5" i="172"/>
  <c r="H5" i="172"/>
  <c r="F5" i="172"/>
  <c r="D5" i="172"/>
  <c r="B5" i="172"/>
  <c r="K4" i="172"/>
  <c r="J4" i="172"/>
  <c r="AL88" i="171"/>
  <c r="AK88" i="171"/>
  <c r="AI88" i="171"/>
  <c r="AH88" i="171"/>
  <c r="AF88" i="171"/>
  <c r="AE88" i="171"/>
  <c r="AC88" i="171"/>
  <c r="AB88" i="171"/>
  <c r="Z88" i="171"/>
  <c r="Y88" i="171"/>
  <c r="W88" i="171"/>
  <c r="V88" i="171"/>
  <c r="T88" i="171"/>
  <c r="S88" i="171"/>
  <c r="Q88" i="171"/>
  <c r="P88" i="171"/>
  <c r="N88" i="171"/>
  <c r="M88" i="171"/>
  <c r="K88" i="171"/>
  <c r="J88" i="171"/>
  <c r="H88" i="171"/>
  <c r="G88" i="171"/>
  <c r="E88" i="171"/>
  <c r="D88" i="171"/>
  <c r="AJ87" i="171"/>
  <c r="AG87" i="171"/>
  <c r="AD87" i="171"/>
  <c r="AA87" i="171"/>
  <c r="X87" i="171"/>
  <c r="U87" i="171"/>
  <c r="R87" i="171"/>
  <c r="O87" i="171"/>
  <c r="L87" i="171"/>
  <c r="I87" i="171"/>
  <c r="F87" i="171"/>
  <c r="C87" i="171"/>
  <c r="AJ86" i="171"/>
  <c r="AG86" i="171"/>
  <c r="AD86" i="171"/>
  <c r="AA86" i="171"/>
  <c r="X86" i="171"/>
  <c r="U86" i="171"/>
  <c r="R86" i="171"/>
  <c r="O86" i="171"/>
  <c r="L86" i="171"/>
  <c r="I86" i="171"/>
  <c r="F86" i="171"/>
  <c r="C86" i="171"/>
  <c r="AJ85" i="171"/>
  <c r="AG85" i="171"/>
  <c r="AD85" i="171"/>
  <c r="AA85" i="171"/>
  <c r="X85" i="171"/>
  <c r="U85" i="171"/>
  <c r="R85" i="171"/>
  <c r="O85" i="171"/>
  <c r="L85" i="171"/>
  <c r="I85" i="171"/>
  <c r="F85" i="171"/>
  <c r="C85" i="171"/>
  <c r="AJ84" i="171"/>
  <c r="AG84" i="171"/>
  <c r="AD84" i="171"/>
  <c r="AA84" i="171"/>
  <c r="X84" i="171"/>
  <c r="U84" i="171"/>
  <c r="R84" i="171"/>
  <c r="O84" i="171"/>
  <c r="L84" i="171"/>
  <c r="I84" i="171"/>
  <c r="F84" i="171"/>
  <c r="C84" i="171"/>
  <c r="AJ83" i="171"/>
  <c r="AG83" i="171"/>
  <c r="AD83" i="171"/>
  <c r="AA83" i="171"/>
  <c r="X83" i="171"/>
  <c r="U83" i="171"/>
  <c r="R83" i="171"/>
  <c r="O83" i="171"/>
  <c r="L83" i="171"/>
  <c r="I83" i="171"/>
  <c r="F83" i="171"/>
  <c r="C83" i="171"/>
  <c r="AJ82" i="171"/>
  <c r="AG82" i="171"/>
  <c r="AD82" i="171"/>
  <c r="AA82" i="171"/>
  <c r="X82" i="171"/>
  <c r="U82" i="171"/>
  <c r="R82" i="171"/>
  <c r="O82" i="171"/>
  <c r="L82" i="171"/>
  <c r="I82" i="171"/>
  <c r="F82" i="171"/>
  <c r="C82" i="171"/>
  <c r="AJ81" i="171"/>
  <c r="AG81" i="171"/>
  <c r="AD81" i="171"/>
  <c r="AA81" i="171"/>
  <c r="X81" i="171"/>
  <c r="U81" i="171"/>
  <c r="R81" i="171"/>
  <c r="O81" i="171"/>
  <c r="L81" i="171"/>
  <c r="I81" i="171"/>
  <c r="F81" i="171"/>
  <c r="C81" i="171"/>
  <c r="AJ80" i="171"/>
  <c r="AG80" i="171"/>
  <c r="AD80" i="171"/>
  <c r="AA80" i="171"/>
  <c r="X80" i="171"/>
  <c r="U80" i="171"/>
  <c r="R80" i="171"/>
  <c r="O80" i="171"/>
  <c r="L80" i="171"/>
  <c r="I80" i="171"/>
  <c r="F80" i="171"/>
  <c r="C80" i="171"/>
  <c r="AJ79" i="171"/>
  <c r="AG79" i="171"/>
  <c r="AD79" i="171"/>
  <c r="AA79" i="171"/>
  <c r="X79" i="171"/>
  <c r="U79" i="171"/>
  <c r="R79" i="171"/>
  <c r="O79" i="171"/>
  <c r="L79" i="171"/>
  <c r="I79" i="171"/>
  <c r="F79" i="171"/>
  <c r="C79" i="171"/>
  <c r="AJ78" i="171"/>
  <c r="AG78" i="171"/>
  <c r="AD78" i="171"/>
  <c r="AA78" i="171"/>
  <c r="X78" i="171"/>
  <c r="U78" i="171"/>
  <c r="R78" i="171"/>
  <c r="O78" i="171"/>
  <c r="L78" i="171"/>
  <c r="I78" i="171"/>
  <c r="F78" i="171"/>
  <c r="C78" i="171"/>
  <c r="AJ77" i="171"/>
  <c r="AG77" i="171"/>
  <c r="AD77" i="171"/>
  <c r="AA77" i="171"/>
  <c r="X77" i="171"/>
  <c r="U77" i="171"/>
  <c r="R77" i="171"/>
  <c r="O77" i="171"/>
  <c r="L77" i="171"/>
  <c r="I77" i="171"/>
  <c r="F77" i="171"/>
  <c r="C77" i="171"/>
  <c r="AJ76" i="171"/>
  <c r="AG76" i="171"/>
  <c r="AD76" i="171"/>
  <c r="AA76" i="171"/>
  <c r="X76" i="171"/>
  <c r="U76" i="171"/>
  <c r="R76" i="171"/>
  <c r="O76" i="171"/>
  <c r="L76" i="171"/>
  <c r="I76" i="171"/>
  <c r="F76" i="171"/>
  <c r="C76" i="171"/>
  <c r="AJ75" i="171"/>
  <c r="AG75" i="171"/>
  <c r="AD75" i="171"/>
  <c r="AA75" i="171"/>
  <c r="X75" i="171"/>
  <c r="U75" i="171"/>
  <c r="R75" i="171"/>
  <c r="O75" i="171"/>
  <c r="L75" i="171"/>
  <c r="I75" i="171"/>
  <c r="F75" i="171"/>
  <c r="C75" i="171"/>
  <c r="AJ74" i="171"/>
  <c r="AG74" i="171"/>
  <c r="AD74" i="171"/>
  <c r="AA74" i="171"/>
  <c r="X74" i="171"/>
  <c r="U74" i="171"/>
  <c r="R74" i="171"/>
  <c r="O74" i="171"/>
  <c r="L74" i="171"/>
  <c r="I74" i="171"/>
  <c r="F74" i="171"/>
  <c r="C74" i="171"/>
  <c r="AJ73" i="171"/>
  <c r="AG73" i="171"/>
  <c r="AD73" i="171"/>
  <c r="AA73" i="171"/>
  <c r="X73" i="171"/>
  <c r="U73" i="171"/>
  <c r="R73" i="171"/>
  <c r="O73" i="171"/>
  <c r="L73" i="171"/>
  <c r="I73" i="171"/>
  <c r="F73" i="171"/>
  <c r="C73" i="171"/>
  <c r="AJ72" i="171"/>
  <c r="AG72" i="171"/>
  <c r="AD72" i="171"/>
  <c r="AA72" i="171"/>
  <c r="X72" i="171"/>
  <c r="U72" i="171"/>
  <c r="R72" i="171"/>
  <c r="O72" i="171"/>
  <c r="L72" i="171"/>
  <c r="I72" i="171"/>
  <c r="F72" i="171"/>
  <c r="C72" i="171"/>
  <c r="AJ71" i="171"/>
  <c r="AG71" i="171"/>
  <c r="AD71" i="171"/>
  <c r="AA71" i="171"/>
  <c r="X71" i="171"/>
  <c r="U71" i="171"/>
  <c r="R71" i="171"/>
  <c r="O71" i="171"/>
  <c r="L71" i="171"/>
  <c r="I71" i="171"/>
  <c r="F71" i="171"/>
  <c r="C71" i="171"/>
  <c r="AJ70" i="171"/>
  <c r="AG70" i="171"/>
  <c r="AD70" i="171"/>
  <c r="AA70" i="171"/>
  <c r="X70" i="171"/>
  <c r="U70" i="171"/>
  <c r="R70" i="171"/>
  <c r="O70" i="171"/>
  <c r="L70" i="171"/>
  <c r="I70" i="171"/>
  <c r="F70" i="171"/>
  <c r="C70" i="171"/>
  <c r="AJ69" i="171"/>
  <c r="AG69" i="171"/>
  <c r="AD69" i="171"/>
  <c r="AA69" i="171"/>
  <c r="X69" i="171"/>
  <c r="U69" i="171"/>
  <c r="R69" i="171"/>
  <c r="O69" i="171"/>
  <c r="L69" i="171"/>
  <c r="I69" i="171"/>
  <c r="F69" i="171"/>
  <c r="C69" i="171"/>
  <c r="AJ68" i="171"/>
  <c r="AG68" i="171"/>
  <c r="AD68" i="171"/>
  <c r="AA68" i="171"/>
  <c r="X68" i="171"/>
  <c r="U68" i="171"/>
  <c r="R68" i="171"/>
  <c r="O68" i="171"/>
  <c r="L68" i="171"/>
  <c r="I68" i="171"/>
  <c r="F68" i="171"/>
  <c r="C68" i="171"/>
  <c r="AJ67" i="171"/>
  <c r="AG67" i="171"/>
  <c r="AD67" i="171"/>
  <c r="AA67" i="171"/>
  <c r="X67" i="171"/>
  <c r="U67" i="171"/>
  <c r="R67" i="171"/>
  <c r="O67" i="171"/>
  <c r="L67" i="171"/>
  <c r="I67" i="171"/>
  <c r="F67" i="171"/>
  <c r="C67" i="171"/>
  <c r="AJ66" i="171"/>
  <c r="AG66" i="171"/>
  <c r="AD66" i="171"/>
  <c r="AA66" i="171"/>
  <c r="X66" i="171"/>
  <c r="U66" i="171"/>
  <c r="R66" i="171"/>
  <c r="O66" i="171"/>
  <c r="L66" i="171"/>
  <c r="I66" i="171"/>
  <c r="F66" i="171"/>
  <c r="C66" i="171"/>
  <c r="AJ65" i="171"/>
  <c r="AG65" i="171"/>
  <c r="AD65" i="171"/>
  <c r="AA65" i="171"/>
  <c r="X65" i="171"/>
  <c r="U65" i="171"/>
  <c r="R65" i="171"/>
  <c r="O65" i="171"/>
  <c r="L65" i="171"/>
  <c r="I65" i="171"/>
  <c r="F65" i="171"/>
  <c r="C65" i="171"/>
  <c r="AJ64" i="171"/>
  <c r="AG64" i="171"/>
  <c r="AD64" i="171"/>
  <c r="AA64" i="171"/>
  <c r="X64" i="171"/>
  <c r="U64" i="171"/>
  <c r="R64" i="171"/>
  <c r="O64" i="171"/>
  <c r="L64" i="171"/>
  <c r="I64" i="171"/>
  <c r="F64" i="171"/>
  <c r="C64" i="171"/>
  <c r="AJ63" i="171"/>
  <c r="AG63" i="171"/>
  <c r="AD63" i="171"/>
  <c r="AA63" i="171"/>
  <c r="X63" i="171"/>
  <c r="U63" i="171"/>
  <c r="R63" i="171"/>
  <c r="O63" i="171"/>
  <c r="L63" i="171"/>
  <c r="I63" i="171"/>
  <c r="F63" i="171"/>
  <c r="C63" i="171"/>
  <c r="AJ62" i="171"/>
  <c r="AG62" i="171"/>
  <c r="AD62" i="171"/>
  <c r="AA62" i="171"/>
  <c r="X62" i="171"/>
  <c r="U62" i="171"/>
  <c r="R62" i="171"/>
  <c r="O62" i="171"/>
  <c r="L62" i="171"/>
  <c r="I62" i="171"/>
  <c r="F62" i="171"/>
  <c r="C62" i="171"/>
  <c r="AJ61" i="171"/>
  <c r="AG61" i="171"/>
  <c r="AD61" i="171"/>
  <c r="AA61" i="171"/>
  <c r="X61" i="171"/>
  <c r="U61" i="171"/>
  <c r="R61" i="171"/>
  <c r="O61" i="171"/>
  <c r="L61" i="171"/>
  <c r="I61" i="171"/>
  <c r="F61" i="171"/>
  <c r="C61" i="171"/>
  <c r="AJ60" i="171"/>
  <c r="AG60" i="171"/>
  <c r="AD60" i="171"/>
  <c r="AA60" i="171"/>
  <c r="X60" i="171"/>
  <c r="U60" i="171"/>
  <c r="R60" i="171"/>
  <c r="O60" i="171"/>
  <c r="L60" i="171"/>
  <c r="I60" i="171"/>
  <c r="F60" i="171"/>
  <c r="C60" i="171"/>
  <c r="AJ59" i="171"/>
  <c r="AG59" i="171"/>
  <c r="AD59" i="171"/>
  <c r="AA59" i="171"/>
  <c r="X59" i="171"/>
  <c r="U59" i="171"/>
  <c r="R59" i="171"/>
  <c r="O59" i="171"/>
  <c r="L59" i="171"/>
  <c r="I59" i="171"/>
  <c r="F59" i="171"/>
  <c r="C59" i="171"/>
  <c r="AJ58" i="171"/>
  <c r="AG58" i="171"/>
  <c r="AD58" i="171"/>
  <c r="AA58" i="171"/>
  <c r="X58" i="171"/>
  <c r="U58" i="171"/>
  <c r="R58" i="171"/>
  <c r="O58" i="171"/>
  <c r="L58" i="171"/>
  <c r="I58" i="171"/>
  <c r="F58" i="171"/>
  <c r="C58" i="171"/>
  <c r="AJ57" i="171"/>
  <c r="AG57" i="171"/>
  <c r="AD57" i="171"/>
  <c r="AA57" i="171"/>
  <c r="X57" i="171"/>
  <c r="U57" i="171"/>
  <c r="R57" i="171"/>
  <c r="O57" i="171"/>
  <c r="L57" i="171"/>
  <c r="I57" i="171"/>
  <c r="F57" i="171"/>
  <c r="C57" i="171"/>
  <c r="AJ56" i="171"/>
  <c r="AG56" i="171"/>
  <c r="AD56" i="171"/>
  <c r="AA56" i="171"/>
  <c r="X56" i="171"/>
  <c r="U56" i="171"/>
  <c r="R56" i="171"/>
  <c r="O56" i="171"/>
  <c r="L56" i="171"/>
  <c r="I56" i="171"/>
  <c r="F56" i="171"/>
  <c r="C56" i="171"/>
  <c r="AJ55" i="171"/>
  <c r="AG55" i="171"/>
  <c r="AD55" i="171"/>
  <c r="AA55" i="171"/>
  <c r="X55" i="171"/>
  <c r="U55" i="171"/>
  <c r="R55" i="171"/>
  <c r="O55" i="171"/>
  <c r="L55" i="171"/>
  <c r="I55" i="171"/>
  <c r="F55" i="171"/>
  <c r="C55" i="171"/>
  <c r="AJ54" i="171"/>
  <c r="AG54" i="171"/>
  <c r="AD54" i="171"/>
  <c r="AA54" i="171"/>
  <c r="X54" i="171"/>
  <c r="U54" i="171"/>
  <c r="R54" i="171"/>
  <c r="O54" i="171"/>
  <c r="L54" i="171"/>
  <c r="I54" i="171"/>
  <c r="F54" i="171"/>
  <c r="C54" i="171"/>
  <c r="AJ53" i="171"/>
  <c r="AG53" i="171"/>
  <c r="AD53" i="171"/>
  <c r="AA53" i="171"/>
  <c r="X53" i="171"/>
  <c r="U53" i="171"/>
  <c r="R53" i="171"/>
  <c r="O53" i="171"/>
  <c r="L53" i="171"/>
  <c r="I53" i="171"/>
  <c r="F53" i="171"/>
  <c r="C53" i="171"/>
  <c r="AJ52" i="171"/>
  <c r="AG52" i="171"/>
  <c r="AD52" i="171"/>
  <c r="AA52" i="171"/>
  <c r="X52" i="171"/>
  <c r="U52" i="171"/>
  <c r="R52" i="171"/>
  <c r="O52" i="171"/>
  <c r="L52" i="171"/>
  <c r="I52" i="171"/>
  <c r="F52" i="171"/>
  <c r="C52" i="171"/>
  <c r="AJ51" i="171"/>
  <c r="AG51" i="171"/>
  <c r="AD51" i="171"/>
  <c r="AA51" i="171"/>
  <c r="X51" i="171"/>
  <c r="U51" i="171"/>
  <c r="R51" i="171"/>
  <c r="O51" i="171"/>
  <c r="L51" i="171"/>
  <c r="I51" i="171"/>
  <c r="F51" i="171"/>
  <c r="C51" i="171"/>
  <c r="AJ50" i="171"/>
  <c r="AG50" i="171"/>
  <c r="AD50" i="171"/>
  <c r="AA50" i="171"/>
  <c r="X50" i="171"/>
  <c r="U50" i="171"/>
  <c r="R50" i="171"/>
  <c r="O50" i="171"/>
  <c r="L50" i="171"/>
  <c r="I50" i="171"/>
  <c r="F50" i="171"/>
  <c r="C50" i="171"/>
  <c r="AJ49" i="171"/>
  <c r="AG49" i="171"/>
  <c r="AD49" i="171"/>
  <c r="AA49" i="171"/>
  <c r="X49" i="171"/>
  <c r="U49" i="171"/>
  <c r="R49" i="171"/>
  <c r="O49" i="171"/>
  <c r="L49" i="171"/>
  <c r="I49" i="171"/>
  <c r="F49" i="171"/>
  <c r="C49" i="171"/>
  <c r="AJ48" i="171"/>
  <c r="AG48" i="171"/>
  <c r="AD48" i="171"/>
  <c r="AA48" i="171"/>
  <c r="X48" i="171"/>
  <c r="U48" i="171"/>
  <c r="R48" i="171"/>
  <c r="O48" i="171"/>
  <c r="L48" i="171"/>
  <c r="I48" i="171"/>
  <c r="F48" i="171"/>
  <c r="C48" i="171"/>
  <c r="AJ47" i="171"/>
  <c r="AG47" i="171"/>
  <c r="AD47" i="171"/>
  <c r="AA47" i="171"/>
  <c r="X47" i="171"/>
  <c r="U47" i="171"/>
  <c r="R47" i="171"/>
  <c r="O47" i="171"/>
  <c r="L47" i="171"/>
  <c r="I47" i="171"/>
  <c r="F47" i="171"/>
  <c r="C47" i="171"/>
  <c r="AJ46" i="171"/>
  <c r="AG46" i="171"/>
  <c r="AD46" i="171"/>
  <c r="AA46" i="171"/>
  <c r="X46" i="171"/>
  <c r="U46" i="171"/>
  <c r="R46" i="171"/>
  <c r="O46" i="171"/>
  <c r="L46" i="171"/>
  <c r="I46" i="171"/>
  <c r="F46" i="171"/>
  <c r="C46" i="171"/>
  <c r="AJ45" i="171"/>
  <c r="AG45" i="171"/>
  <c r="AD45" i="171"/>
  <c r="AA45" i="171"/>
  <c r="X45" i="171"/>
  <c r="U45" i="171"/>
  <c r="R45" i="171"/>
  <c r="O45" i="171"/>
  <c r="L45" i="171"/>
  <c r="I45" i="171"/>
  <c r="F45" i="171"/>
  <c r="C45" i="171"/>
  <c r="AJ44" i="171"/>
  <c r="AG44" i="171"/>
  <c r="AD44" i="171"/>
  <c r="AA44" i="171"/>
  <c r="X44" i="171"/>
  <c r="U44" i="171"/>
  <c r="R44" i="171"/>
  <c r="O44" i="171"/>
  <c r="L44" i="171"/>
  <c r="I44" i="171"/>
  <c r="F44" i="171"/>
  <c r="C44" i="171"/>
  <c r="AJ43" i="171"/>
  <c r="AG43" i="171"/>
  <c r="AD43" i="171"/>
  <c r="AA43" i="171"/>
  <c r="X43" i="171"/>
  <c r="U43" i="171"/>
  <c r="R43" i="171"/>
  <c r="O43" i="171"/>
  <c r="L43" i="171"/>
  <c r="I43" i="171"/>
  <c r="F43" i="171"/>
  <c r="C43" i="171"/>
  <c r="AJ42" i="171"/>
  <c r="AG42" i="171"/>
  <c r="AD42" i="171"/>
  <c r="AA42" i="171"/>
  <c r="X42" i="171"/>
  <c r="U42" i="171"/>
  <c r="R42" i="171"/>
  <c r="O42" i="171"/>
  <c r="L42" i="171"/>
  <c r="I42" i="171"/>
  <c r="F42" i="171"/>
  <c r="C42" i="171"/>
  <c r="AJ41" i="171"/>
  <c r="AG41" i="171"/>
  <c r="AD41" i="171"/>
  <c r="AA41" i="171"/>
  <c r="X41" i="171"/>
  <c r="U41" i="171"/>
  <c r="R41" i="171"/>
  <c r="O41" i="171"/>
  <c r="L41" i="171"/>
  <c r="I41" i="171"/>
  <c r="F41" i="171"/>
  <c r="C41" i="171"/>
  <c r="AJ40" i="171"/>
  <c r="AG40" i="171"/>
  <c r="AD40" i="171"/>
  <c r="AA40" i="171"/>
  <c r="X40" i="171"/>
  <c r="U40" i="171"/>
  <c r="R40" i="171"/>
  <c r="O40" i="171"/>
  <c r="L40" i="171"/>
  <c r="I40" i="171"/>
  <c r="F40" i="171"/>
  <c r="C40" i="171"/>
  <c r="AJ39" i="171"/>
  <c r="AG39" i="171"/>
  <c r="AD39" i="171"/>
  <c r="AA39" i="171"/>
  <c r="X39" i="171"/>
  <c r="U39" i="171"/>
  <c r="R39" i="171"/>
  <c r="O39" i="171"/>
  <c r="L39" i="171"/>
  <c r="I39" i="171"/>
  <c r="F39" i="171"/>
  <c r="C39" i="171"/>
  <c r="AJ38" i="171"/>
  <c r="AG38" i="171"/>
  <c r="AD38" i="171"/>
  <c r="AA38" i="171"/>
  <c r="X38" i="171"/>
  <c r="U38" i="171"/>
  <c r="R38" i="171"/>
  <c r="O38" i="171"/>
  <c r="L38" i="171"/>
  <c r="I38" i="171"/>
  <c r="F38" i="171"/>
  <c r="C38" i="171"/>
  <c r="AJ37" i="171"/>
  <c r="AG37" i="171"/>
  <c r="AD37" i="171"/>
  <c r="AA37" i="171"/>
  <c r="X37" i="171"/>
  <c r="U37" i="171"/>
  <c r="R37" i="171"/>
  <c r="O37" i="171"/>
  <c r="L37" i="171"/>
  <c r="I37" i="171"/>
  <c r="F37" i="171"/>
  <c r="C37" i="171"/>
  <c r="AJ36" i="171"/>
  <c r="AG36" i="171"/>
  <c r="AD36" i="171"/>
  <c r="AA36" i="171"/>
  <c r="X36" i="171"/>
  <c r="U36" i="171"/>
  <c r="R36" i="171"/>
  <c r="O36" i="171"/>
  <c r="L36" i="171"/>
  <c r="I36" i="171"/>
  <c r="F36" i="171"/>
  <c r="C36" i="171"/>
  <c r="AJ35" i="171"/>
  <c r="AG35" i="171"/>
  <c r="AD35" i="171"/>
  <c r="AA35" i="171"/>
  <c r="X35" i="171"/>
  <c r="U35" i="171"/>
  <c r="R35" i="171"/>
  <c r="O35" i="171"/>
  <c r="L35" i="171"/>
  <c r="I35" i="171"/>
  <c r="F35" i="171"/>
  <c r="C35" i="171"/>
  <c r="AJ34" i="171"/>
  <c r="AG34" i="171"/>
  <c r="AD34" i="171"/>
  <c r="AA34" i="171"/>
  <c r="X34" i="171"/>
  <c r="U34" i="171"/>
  <c r="R34" i="171"/>
  <c r="O34" i="171"/>
  <c r="L34" i="171"/>
  <c r="I34" i="171"/>
  <c r="F34" i="171"/>
  <c r="C34" i="171"/>
  <c r="AJ33" i="171"/>
  <c r="AG33" i="171"/>
  <c r="AD33" i="171"/>
  <c r="AA33" i="171"/>
  <c r="X33" i="171"/>
  <c r="U33" i="171"/>
  <c r="R33" i="171"/>
  <c r="O33" i="171"/>
  <c r="L33" i="171"/>
  <c r="I33" i="171"/>
  <c r="F33" i="171"/>
  <c r="C33" i="171"/>
  <c r="AJ32" i="171"/>
  <c r="AG32" i="171"/>
  <c r="AD32" i="171"/>
  <c r="AA32" i="171"/>
  <c r="X32" i="171"/>
  <c r="U32" i="171"/>
  <c r="R32" i="171"/>
  <c r="O32" i="171"/>
  <c r="L32" i="171"/>
  <c r="I32" i="171"/>
  <c r="F32" i="171"/>
  <c r="C32" i="171"/>
  <c r="AJ31" i="171"/>
  <c r="AG31" i="171"/>
  <c r="AD31" i="171"/>
  <c r="AA31" i="171"/>
  <c r="X31" i="171"/>
  <c r="U31" i="171"/>
  <c r="R31" i="171"/>
  <c r="O31" i="171"/>
  <c r="L31" i="171"/>
  <c r="I31" i="171"/>
  <c r="F31" i="171"/>
  <c r="C31" i="171"/>
  <c r="AJ30" i="171"/>
  <c r="AG30" i="171"/>
  <c r="AD30" i="171"/>
  <c r="AA30" i="171"/>
  <c r="X30" i="171"/>
  <c r="U30" i="171"/>
  <c r="R30" i="171"/>
  <c r="O30" i="171"/>
  <c r="L30" i="171"/>
  <c r="I30" i="171"/>
  <c r="F30" i="171"/>
  <c r="C30" i="171"/>
  <c r="AJ29" i="171"/>
  <c r="AG29" i="171"/>
  <c r="AD29" i="171"/>
  <c r="AA29" i="171"/>
  <c r="X29" i="171"/>
  <c r="U29" i="171"/>
  <c r="R29" i="171"/>
  <c r="O29" i="171"/>
  <c r="L29" i="171"/>
  <c r="I29" i="171"/>
  <c r="F29" i="171"/>
  <c r="C29" i="171"/>
  <c r="AJ28" i="171"/>
  <c r="AG28" i="171"/>
  <c r="AD28" i="171"/>
  <c r="AA28" i="171"/>
  <c r="X28" i="171"/>
  <c r="U28" i="171"/>
  <c r="R28" i="171"/>
  <c r="O28" i="171"/>
  <c r="L28" i="171"/>
  <c r="I28" i="171"/>
  <c r="F28" i="171"/>
  <c r="C28" i="171"/>
  <c r="AJ27" i="171"/>
  <c r="AG27" i="171"/>
  <c r="AD27" i="171"/>
  <c r="AA27" i="171"/>
  <c r="X27" i="171"/>
  <c r="U27" i="171"/>
  <c r="R27" i="171"/>
  <c r="O27" i="171"/>
  <c r="L27" i="171"/>
  <c r="I27" i="171"/>
  <c r="F27" i="171"/>
  <c r="C27" i="171"/>
  <c r="AJ26" i="171"/>
  <c r="AG26" i="171"/>
  <c r="AD26" i="171"/>
  <c r="AA26" i="171"/>
  <c r="X26" i="171"/>
  <c r="U26" i="171"/>
  <c r="R26" i="171"/>
  <c r="O26" i="171"/>
  <c r="L26" i="171"/>
  <c r="I26" i="171"/>
  <c r="F26" i="171"/>
  <c r="C26" i="171"/>
  <c r="AJ25" i="171"/>
  <c r="AG25" i="171"/>
  <c r="AD25" i="171"/>
  <c r="AA25" i="171"/>
  <c r="X25" i="171"/>
  <c r="U25" i="171"/>
  <c r="R25" i="171"/>
  <c r="O25" i="171"/>
  <c r="L25" i="171"/>
  <c r="I25" i="171"/>
  <c r="F25" i="171"/>
  <c r="C25" i="171"/>
  <c r="AJ24" i="171"/>
  <c r="AG24" i="171"/>
  <c r="AD24" i="171"/>
  <c r="AA24" i="171"/>
  <c r="X24" i="171"/>
  <c r="U24" i="171"/>
  <c r="R24" i="171"/>
  <c r="O24" i="171"/>
  <c r="L24" i="171"/>
  <c r="I24" i="171"/>
  <c r="F24" i="171"/>
  <c r="C24" i="171"/>
  <c r="AJ23" i="171"/>
  <c r="AG23" i="171"/>
  <c r="AD23" i="171"/>
  <c r="AA23" i="171"/>
  <c r="X23" i="171"/>
  <c r="U23" i="171"/>
  <c r="R23" i="171"/>
  <c r="O23" i="171"/>
  <c r="L23" i="171"/>
  <c r="I23" i="171"/>
  <c r="F23" i="171"/>
  <c r="C23" i="171"/>
  <c r="AJ22" i="171"/>
  <c r="AG22" i="171"/>
  <c r="AD22" i="171"/>
  <c r="AA22" i="171"/>
  <c r="X22" i="171"/>
  <c r="U22" i="171"/>
  <c r="R22" i="171"/>
  <c r="O22" i="171"/>
  <c r="L22" i="171"/>
  <c r="I22" i="171"/>
  <c r="F22" i="171"/>
  <c r="C22" i="171"/>
  <c r="AJ21" i="171"/>
  <c r="AG21" i="171"/>
  <c r="AD21" i="171"/>
  <c r="AA21" i="171"/>
  <c r="X21" i="171"/>
  <c r="U21" i="171"/>
  <c r="R21" i="171"/>
  <c r="O21" i="171"/>
  <c r="L21" i="171"/>
  <c r="I21" i="171"/>
  <c r="F21" i="171"/>
  <c r="C21" i="171"/>
  <c r="AJ20" i="171"/>
  <c r="AG20" i="171"/>
  <c r="AD20" i="171"/>
  <c r="AA20" i="171"/>
  <c r="X20" i="171"/>
  <c r="U20" i="171"/>
  <c r="R20" i="171"/>
  <c r="O20" i="171"/>
  <c r="L20" i="171"/>
  <c r="I20" i="171"/>
  <c r="F20" i="171"/>
  <c r="C20" i="171"/>
  <c r="AJ19" i="171"/>
  <c r="AG19" i="171"/>
  <c r="AD19" i="171"/>
  <c r="AA19" i="171"/>
  <c r="X19" i="171"/>
  <c r="U19" i="171"/>
  <c r="R19" i="171"/>
  <c r="O19" i="171"/>
  <c r="L19" i="171"/>
  <c r="I19" i="171"/>
  <c r="F19" i="171"/>
  <c r="C19" i="171"/>
  <c r="AJ18" i="171"/>
  <c r="AG18" i="171"/>
  <c r="AD18" i="171"/>
  <c r="AA18" i="171"/>
  <c r="X18" i="171"/>
  <c r="U18" i="171"/>
  <c r="R18" i="171"/>
  <c r="O18" i="171"/>
  <c r="L18" i="171"/>
  <c r="I18" i="171"/>
  <c r="F18" i="171"/>
  <c r="C18" i="171"/>
  <c r="AJ17" i="171"/>
  <c r="AG17" i="171"/>
  <c r="AD17" i="171"/>
  <c r="AA17" i="171"/>
  <c r="X17" i="171"/>
  <c r="U17" i="171"/>
  <c r="R17" i="171"/>
  <c r="O17" i="171"/>
  <c r="L17" i="171"/>
  <c r="I17" i="171"/>
  <c r="F17" i="171"/>
  <c r="C17" i="171"/>
  <c r="AJ16" i="171"/>
  <c r="AG16" i="171"/>
  <c r="AD16" i="171"/>
  <c r="AA16" i="171"/>
  <c r="X16" i="171"/>
  <c r="U16" i="171"/>
  <c r="R16" i="171"/>
  <c r="O16" i="171"/>
  <c r="L16" i="171"/>
  <c r="I16" i="171"/>
  <c r="F16" i="171"/>
  <c r="C16" i="171"/>
  <c r="AJ15" i="171"/>
  <c r="AG15" i="171"/>
  <c r="AD15" i="171"/>
  <c r="AA15" i="171"/>
  <c r="X15" i="171"/>
  <c r="U15" i="171"/>
  <c r="R15" i="171"/>
  <c r="O15" i="171"/>
  <c r="L15" i="171"/>
  <c r="I15" i="171"/>
  <c r="F15" i="171"/>
  <c r="C15" i="171"/>
  <c r="AJ14" i="171"/>
  <c r="AG14" i="171"/>
  <c r="AD14" i="171"/>
  <c r="AA14" i="171"/>
  <c r="X14" i="171"/>
  <c r="U14" i="171"/>
  <c r="R14" i="171"/>
  <c r="O14" i="171"/>
  <c r="L14" i="171"/>
  <c r="I14" i="171"/>
  <c r="F14" i="171"/>
  <c r="C14" i="171"/>
  <c r="AJ13" i="171"/>
  <c r="AG13" i="171"/>
  <c r="AD13" i="171"/>
  <c r="AA13" i="171"/>
  <c r="X13" i="171"/>
  <c r="U13" i="171"/>
  <c r="R13" i="171"/>
  <c r="O13" i="171"/>
  <c r="L13" i="171"/>
  <c r="I13" i="171"/>
  <c r="F13" i="171"/>
  <c r="C13" i="171"/>
  <c r="AJ12" i="171"/>
  <c r="AG12" i="171"/>
  <c r="AD12" i="171"/>
  <c r="AA12" i="171"/>
  <c r="X12" i="171"/>
  <c r="U12" i="171"/>
  <c r="R12" i="171"/>
  <c r="O12" i="171"/>
  <c r="L12" i="171"/>
  <c r="I12" i="171"/>
  <c r="F12" i="171"/>
  <c r="C12" i="171"/>
  <c r="AJ11" i="171"/>
  <c r="AG11" i="171"/>
  <c r="AD11" i="171"/>
  <c r="AA11" i="171"/>
  <c r="X11" i="171"/>
  <c r="U11" i="171"/>
  <c r="R11" i="171"/>
  <c r="O11" i="171"/>
  <c r="L11" i="171"/>
  <c r="I11" i="171"/>
  <c r="F11" i="171"/>
  <c r="C11" i="171"/>
  <c r="AJ10" i="171"/>
  <c r="AG10" i="171"/>
  <c r="AD10" i="171"/>
  <c r="AA10" i="171"/>
  <c r="X10" i="171"/>
  <c r="U10" i="171"/>
  <c r="R10" i="171"/>
  <c r="O10" i="171"/>
  <c r="L10" i="171"/>
  <c r="I10" i="171"/>
  <c r="F10" i="171"/>
  <c r="C10" i="171"/>
  <c r="AJ9" i="171"/>
  <c r="AG9" i="171"/>
  <c r="AD9" i="171"/>
  <c r="AA9" i="171"/>
  <c r="X9" i="171"/>
  <c r="U9" i="171"/>
  <c r="R9" i="171"/>
  <c r="O9" i="171"/>
  <c r="L9" i="171"/>
  <c r="I9" i="171"/>
  <c r="F9" i="171"/>
  <c r="C9" i="171"/>
  <c r="AJ8" i="171"/>
  <c r="AG8" i="171"/>
  <c r="AD8" i="171"/>
  <c r="AA8" i="171"/>
  <c r="X8" i="171"/>
  <c r="U8" i="171"/>
  <c r="R8" i="171"/>
  <c r="O8" i="171"/>
  <c r="L8" i="171"/>
  <c r="I8" i="171"/>
  <c r="F8" i="171"/>
  <c r="C8" i="171"/>
  <c r="AJ7" i="171"/>
  <c r="AG7" i="171"/>
  <c r="AG88" i="171" s="1"/>
  <c r="AD7" i="171"/>
  <c r="AA7" i="171"/>
  <c r="X7" i="171"/>
  <c r="X88" i="171" s="1"/>
  <c r="U7" i="171"/>
  <c r="R7" i="171"/>
  <c r="R88" i="171" s="1"/>
  <c r="O7" i="171"/>
  <c r="L7" i="171"/>
  <c r="L88" i="171" s="1"/>
  <c r="I7" i="171"/>
  <c r="F7" i="171"/>
  <c r="C7" i="171"/>
  <c r="C88" i="171" s="1"/>
  <c r="J17" i="172" l="1"/>
  <c r="J11" i="172"/>
  <c r="J7" i="172"/>
  <c r="J5" i="172"/>
  <c r="J13" i="172"/>
  <c r="J9" i="172"/>
  <c r="J15" i="172"/>
  <c r="I88" i="171"/>
  <c r="AJ88" i="171"/>
  <c r="U88" i="171"/>
  <c r="O88" i="171"/>
  <c r="AD88" i="171"/>
  <c r="AA88" i="171"/>
  <c r="F88" i="171"/>
  <c r="O90" i="162" l="1"/>
  <c r="N90" i="162"/>
  <c r="M90" i="162"/>
  <c r="L90" i="162"/>
  <c r="K90" i="162"/>
  <c r="J90" i="162"/>
  <c r="I90" i="162"/>
  <c r="H90" i="162"/>
  <c r="G90" i="162"/>
  <c r="F90" i="162"/>
  <c r="E90" i="162"/>
  <c r="D90" i="162"/>
  <c r="C90" i="162"/>
  <c r="P89" i="162"/>
  <c r="P88" i="162"/>
  <c r="P87" i="162"/>
  <c r="P86" i="162"/>
  <c r="P85" i="162"/>
  <c r="P84" i="162"/>
  <c r="P83" i="162"/>
  <c r="P82" i="162"/>
  <c r="P81" i="162"/>
  <c r="P80" i="162"/>
  <c r="P79" i="162"/>
  <c r="P78" i="162"/>
  <c r="P77" i="162"/>
  <c r="P76" i="162"/>
  <c r="P75" i="162"/>
  <c r="P74" i="162"/>
  <c r="P73" i="162"/>
  <c r="P72" i="162"/>
  <c r="P71" i="162"/>
  <c r="P70" i="162"/>
  <c r="P69" i="162"/>
  <c r="P68" i="162"/>
  <c r="P67" i="162"/>
  <c r="P66" i="162"/>
  <c r="P65" i="162"/>
  <c r="P64" i="162"/>
  <c r="P63" i="162"/>
  <c r="P62" i="162"/>
  <c r="P61" i="162"/>
  <c r="P60" i="162"/>
  <c r="P59" i="162"/>
  <c r="P58" i="162"/>
  <c r="P57" i="162"/>
  <c r="P56" i="162"/>
  <c r="P55" i="162"/>
  <c r="P54" i="162"/>
  <c r="P53" i="162"/>
  <c r="P52" i="162"/>
  <c r="P51" i="162"/>
  <c r="P50" i="162"/>
  <c r="P49" i="162"/>
  <c r="P48" i="162"/>
  <c r="P47" i="162"/>
  <c r="P46" i="162"/>
  <c r="P45" i="162"/>
  <c r="P44" i="162"/>
  <c r="P43" i="162"/>
  <c r="P42" i="162"/>
  <c r="P41" i="162"/>
  <c r="P40" i="162"/>
  <c r="P39" i="162"/>
  <c r="P38" i="162"/>
  <c r="P37" i="162"/>
  <c r="P36" i="162"/>
  <c r="P35" i="162"/>
  <c r="P34" i="162"/>
  <c r="P33" i="162"/>
  <c r="P32" i="162"/>
  <c r="P31" i="162"/>
  <c r="P30" i="162"/>
  <c r="P29" i="162"/>
  <c r="P28" i="162"/>
  <c r="P27" i="162"/>
  <c r="P26" i="162"/>
  <c r="P25" i="162"/>
  <c r="P24" i="162"/>
  <c r="P23" i="162"/>
  <c r="P22" i="162"/>
  <c r="P21" i="162"/>
  <c r="P20" i="162"/>
  <c r="P19" i="162"/>
  <c r="P18" i="162"/>
  <c r="P17" i="162"/>
  <c r="P16" i="162"/>
  <c r="P15" i="162"/>
  <c r="P14" i="162"/>
  <c r="P13" i="162"/>
  <c r="P12" i="162"/>
  <c r="P11" i="162"/>
  <c r="P10" i="162"/>
  <c r="P9" i="162"/>
  <c r="O89" i="110"/>
  <c r="N89" i="110"/>
  <c r="M89" i="110"/>
  <c r="L89" i="110"/>
  <c r="K89" i="110"/>
  <c r="J89" i="110"/>
  <c r="I89" i="110"/>
  <c r="H89" i="110"/>
  <c r="G89" i="110"/>
  <c r="F89" i="110"/>
  <c r="E89" i="110"/>
  <c r="D89" i="110"/>
  <c r="C89" i="110"/>
  <c r="P88" i="110"/>
  <c r="P87" i="110"/>
  <c r="P86" i="110"/>
  <c r="P85" i="110"/>
  <c r="P84" i="110"/>
  <c r="P83" i="110"/>
  <c r="P82" i="110"/>
  <c r="P81" i="110"/>
  <c r="P80" i="110"/>
  <c r="P79" i="110"/>
  <c r="P78" i="110"/>
  <c r="P77" i="110"/>
  <c r="P76" i="110"/>
  <c r="P75" i="110"/>
  <c r="P74" i="110"/>
  <c r="P73" i="110"/>
  <c r="P72" i="110"/>
  <c r="P71" i="110"/>
  <c r="P70" i="110"/>
  <c r="P69" i="110"/>
  <c r="P68" i="110"/>
  <c r="P67" i="110"/>
  <c r="P66" i="110"/>
  <c r="P65" i="110"/>
  <c r="P64" i="110"/>
  <c r="P63" i="110"/>
  <c r="P62" i="110"/>
  <c r="P61" i="110"/>
  <c r="P60" i="110"/>
  <c r="P59" i="110"/>
  <c r="P58" i="110"/>
  <c r="P57" i="110"/>
  <c r="P56" i="110"/>
  <c r="P55" i="110"/>
  <c r="P54" i="110"/>
  <c r="P53" i="110"/>
  <c r="P52" i="110"/>
  <c r="P51" i="110"/>
  <c r="P50" i="110"/>
  <c r="P49" i="110"/>
  <c r="P48" i="110"/>
  <c r="P47" i="110"/>
  <c r="P46" i="110"/>
  <c r="P45" i="110"/>
  <c r="P44" i="110"/>
  <c r="P43" i="110"/>
  <c r="P42" i="110"/>
  <c r="P41" i="110"/>
  <c r="P40" i="110"/>
  <c r="P39" i="110"/>
  <c r="P38" i="110"/>
  <c r="P37" i="110"/>
  <c r="P36" i="110"/>
  <c r="P35" i="110"/>
  <c r="P34" i="110"/>
  <c r="P33" i="110"/>
  <c r="P32" i="110"/>
  <c r="P31" i="110"/>
  <c r="P30" i="110"/>
  <c r="P29" i="110"/>
  <c r="P28" i="110"/>
  <c r="P27" i="110"/>
  <c r="P26" i="110"/>
  <c r="P25" i="110"/>
  <c r="P24" i="110"/>
  <c r="P23" i="110"/>
  <c r="P22" i="110"/>
  <c r="P21" i="110"/>
  <c r="P20" i="110"/>
  <c r="P19" i="110"/>
  <c r="P18" i="110"/>
  <c r="P17" i="110"/>
  <c r="P16" i="110"/>
  <c r="P15" i="110"/>
  <c r="P14" i="110"/>
  <c r="P13" i="110"/>
  <c r="P12" i="110"/>
  <c r="P11" i="110"/>
  <c r="P10" i="110"/>
  <c r="P9" i="110"/>
  <c r="P8" i="110"/>
  <c r="O97" i="163"/>
  <c r="N97" i="163"/>
  <c r="M97" i="163"/>
  <c r="L97" i="163"/>
  <c r="K97" i="163"/>
  <c r="J97" i="163"/>
  <c r="I97" i="163"/>
  <c r="H97" i="163"/>
  <c r="G97" i="163"/>
  <c r="F97" i="163"/>
  <c r="E97" i="163"/>
  <c r="D97" i="163"/>
  <c r="C97" i="163"/>
  <c r="P96" i="163"/>
  <c r="P95" i="163"/>
  <c r="P94" i="163"/>
  <c r="P93" i="163"/>
  <c r="P92" i="163"/>
  <c r="P91" i="163"/>
  <c r="P90" i="163"/>
  <c r="P89" i="163"/>
  <c r="P88" i="163"/>
  <c r="P87" i="163"/>
  <c r="P86" i="163"/>
  <c r="P85" i="163"/>
  <c r="P84" i="163"/>
  <c r="P83" i="163"/>
  <c r="P82" i="163"/>
  <c r="P81" i="163"/>
  <c r="P80" i="163"/>
  <c r="P79" i="163"/>
  <c r="P78" i="163"/>
  <c r="P77" i="163"/>
  <c r="P76" i="163"/>
  <c r="P75" i="163"/>
  <c r="P74" i="163"/>
  <c r="P73" i="163"/>
  <c r="P72" i="163"/>
  <c r="P71" i="163"/>
  <c r="P70" i="163"/>
  <c r="P69" i="163"/>
  <c r="P68" i="163"/>
  <c r="P67" i="163"/>
  <c r="P66" i="163"/>
  <c r="P65" i="163"/>
  <c r="P64" i="163"/>
  <c r="P63" i="163"/>
  <c r="P62" i="163"/>
  <c r="P61" i="163"/>
  <c r="P60" i="163"/>
  <c r="P59" i="163"/>
  <c r="P58" i="163"/>
  <c r="P57" i="163"/>
  <c r="P56" i="163"/>
  <c r="P55" i="163"/>
  <c r="P54" i="163"/>
  <c r="P53" i="163"/>
  <c r="P52" i="163"/>
  <c r="P51" i="163"/>
  <c r="P50" i="163"/>
  <c r="P49" i="163"/>
  <c r="P48" i="163"/>
  <c r="P47" i="163"/>
  <c r="P46" i="163"/>
  <c r="P45" i="163"/>
  <c r="P44" i="163"/>
  <c r="P43" i="163"/>
  <c r="P42" i="163"/>
  <c r="P41" i="163"/>
  <c r="P40" i="163"/>
  <c r="P39" i="163"/>
  <c r="P38" i="163"/>
  <c r="P37" i="163"/>
  <c r="P36" i="163"/>
  <c r="P35" i="163"/>
  <c r="P34" i="163"/>
  <c r="P33" i="163"/>
  <c r="P32" i="163"/>
  <c r="P31" i="163"/>
  <c r="P30" i="163"/>
  <c r="P29" i="163"/>
  <c r="P28" i="163"/>
  <c r="P27" i="163"/>
  <c r="P26" i="163"/>
  <c r="P25" i="163"/>
  <c r="P24" i="163"/>
  <c r="P23" i="163"/>
  <c r="P22" i="163"/>
  <c r="P21" i="163"/>
  <c r="P20" i="163"/>
  <c r="P19" i="163"/>
  <c r="P18" i="163"/>
  <c r="P17" i="163"/>
  <c r="P16" i="163"/>
  <c r="P15" i="163"/>
  <c r="P14" i="163"/>
  <c r="P13" i="163"/>
  <c r="P12" i="163"/>
  <c r="P11" i="163"/>
  <c r="P10" i="163"/>
  <c r="P9" i="163"/>
  <c r="P8" i="163"/>
  <c r="O97" i="112"/>
  <c r="N97" i="112"/>
  <c r="M97" i="112"/>
  <c r="L97" i="112"/>
  <c r="K97" i="112"/>
  <c r="J97" i="112"/>
  <c r="I97" i="112"/>
  <c r="H97" i="112"/>
  <c r="G97" i="112"/>
  <c r="F97" i="112"/>
  <c r="E97" i="112"/>
  <c r="D97" i="112"/>
  <c r="C97" i="112"/>
  <c r="P96" i="112"/>
  <c r="P95" i="112"/>
  <c r="P94" i="112"/>
  <c r="P93" i="112"/>
  <c r="P92" i="112"/>
  <c r="P91" i="112"/>
  <c r="P90" i="112"/>
  <c r="P89" i="112"/>
  <c r="P88" i="112"/>
  <c r="P87" i="112"/>
  <c r="P86" i="112"/>
  <c r="P85" i="112"/>
  <c r="P84" i="112"/>
  <c r="P83" i="112"/>
  <c r="P82" i="112"/>
  <c r="P81" i="112"/>
  <c r="P80" i="112"/>
  <c r="P79" i="112"/>
  <c r="P78" i="112"/>
  <c r="P77" i="112"/>
  <c r="P76" i="112"/>
  <c r="P75" i="112"/>
  <c r="P74" i="112"/>
  <c r="P73" i="112"/>
  <c r="P72" i="112"/>
  <c r="P71" i="112"/>
  <c r="P70" i="112"/>
  <c r="P69" i="112"/>
  <c r="P68" i="112"/>
  <c r="P67" i="112"/>
  <c r="P66" i="112"/>
  <c r="P65" i="112"/>
  <c r="P64" i="112"/>
  <c r="P63" i="112"/>
  <c r="P62" i="112"/>
  <c r="P61" i="112"/>
  <c r="P60" i="112"/>
  <c r="P59" i="112"/>
  <c r="P58" i="112"/>
  <c r="P57" i="112"/>
  <c r="P56" i="112"/>
  <c r="P55" i="112"/>
  <c r="P54" i="112"/>
  <c r="P53" i="112"/>
  <c r="P52" i="112"/>
  <c r="P51" i="112"/>
  <c r="P50" i="112"/>
  <c r="P49" i="112"/>
  <c r="P48" i="112"/>
  <c r="P47" i="112"/>
  <c r="P46" i="112"/>
  <c r="P45" i="112"/>
  <c r="P44" i="112"/>
  <c r="P43" i="112"/>
  <c r="P42" i="112"/>
  <c r="P41" i="112"/>
  <c r="P40" i="112"/>
  <c r="P39" i="112"/>
  <c r="P38" i="112"/>
  <c r="P37" i="112"/>
  <c r="P36" i="112"/>
  <c r="P35" i="112"/>
  <c r="P34" i="112"/>
  <c r="P33" i="112"/>
  <c r="P32" i="112"/>
  <c r="P31" i="112"/>
  <c r="P30" i="112"/>
  <c r="P29" i="112"/>
  <c r="P28" i="112"/>
  <c r="P27" i="112"/>
  <c r="P26" i="112"/>
  <c r="P25" i="112"/>
  <c r="P24" i="112"/>
  <c r="P23" i="112"/>
  <c r="P22" i="112"/>
  <c r="P21" i="112"/>
  <c r="P20" i="112"/>
  <c r="P19" i="112"/>
  <c r="P18" i="112"/>
  <c r="P17" i="112"/>
  <c r="P16" i="112"/>
  <c r="P15" i="112"/>
  <c r="P14" i="112"/>
  <c r="P13" i="112"/>
  <c r="P12" i="112"/>
  <c r="P11" i="112"/>
  <c r="P10" i="112"/>
  <c r="P9" i="112"/>
  <c r="P8" i="112"/>
  <c r="M89" i="161"/>
  <c r="L89" i="161"/>
  <c r="K89" i="161"/>
  <c r="J89" i="161"/>
  <c r="I89" i="161"/>
  <c r="H89" i="161"/>
  <c r="F89" i="161"/>
  <c r="E89" i="161"/>
  <c r="D89" i="161"/>
  <c r="C89" i="161"/>
  <c r="N88" i="161"/>
  <c r="G88" i="161"/>
  <c r="N87" i="161"/>
  <c r="G87" i="161"/>
  <c r="N86" i="161"/>
  <c r="G86" i="161"/>
  <c r="N85" i="161"/>
  <c r="G85" i="161"/>
  <c r="N84" i="161"/>
  <c r="G84" i="161"/>
  <c r="N83" i="161"/>
  <c r="G83" i="161"/>
  <c r="N82" i="161"/>
  <c r="G82" i="161"/>
  <c r="N81" i="161"/>
  <c r="G81" i="161"/>
  <c r="N80" i="161"/>
  <c r="G80" i="161"/>
  <c r="N79" i="161"/>
  <c r="G79" i="161"/>
  <c r="N78" i="161"/>
  <c r="G78" i="161"/>
  <c r="N77" i="161"/>
  <c r="G77" i="161"/>
  <c r="N76" i="161"/>
  <c r="G76" i="161"/>
  <c r="N75" i="161"/>
  <c r="G75" i="161"/>
  <c r="N74" i="161"/>
  <c r="G74" i="161"/>
  <c r="N73" i="161"/>
  <c r="G73" i="161"/>
  <c r="N72" i="161"/>
  <c r="G72" i="161"/>
  <c r="N71" i="161"/>
  <c r="G71" i="161"/>
  <c r="N70" i="161"/>
  <c r="G70" i="161"/>
  <c r="N69" i="161"/>
  <c r="G69" i="161"/>
  <c r="N68" i="161"/>
  <c r="G68" i="161"/>
  <c r="N67" i="161"/>
  <c r="G67" i="161"/>
  <c r="N66" i="161"/>
  <c r="G66" i="161"/>
  <c r="N65" i="161"/>
  <c r="G65" i="161"/>
  <c r="N64" i="161"/>
  <c r="G64" i="161"/>
  <c r="N63" i="161"/>
  <c r="G63" i="161"/>
  <c r="N62" i="161"/>
  <c r="G62" i="161"/>
  <c r="N61" i="161"/>
  <c r="G61" i="161"/>
  <c r="N60" i="161"/>
  <c r="G60" i="161"/>
  <c r="N59" i="161"/>
  <c r="G59" i="161"/>
  <c r="N58" i="161"/>
  <c r="G58" i="161"/>
  <c r="N57" i="161"/>
  <c r="G57" i="161"/>
  <c r="N56" i="161"/>
  <c r="G56" i="161"/>
  <c r="N55" i="161"/>
  <c r="G55" i="161"/>
  <c r="N54" i="161"/>
  <c r="G54" i="161"/>
  <c r="N53" i="161"/>
  <c r="G53" i="161"/>
  <c r="N52" i="161"/>
  <c r="G52" i="161"/>
  <c r="N51" i="161"/>
  <c r="G51" i="161"/>
  <c r="N50" i="161"/>
  <c r="G50" i="161"/>
  <c r="N49" i="161"/>
  <c r="G49" i="161"/>
  <c r="N48" i="161"/>
  <c r="G48" i="161"/>
  <c r="N47" i="161"/>
  <c r="G47" i="161"/>
  <c r="N46" i="161"/>
  <c r="G46" i="161"/>
  <c r="N45" i="161"/>
  <c r="G45" i="161"/>
  <c r="N44" i="161"/>
  <c r="G44" i="161"/>
  <c r="N43" i="161"/>
  <c r="G43" i="161"/>
  <c r="N42" i="161"/>
  <c r="G42" i="161"/>
  <c r="N41" i="161"/>
  <c r="G41" i="161"/>
  <c r="N40" i="161"/>
  <c r="G40" i="161"/>
  <c r="N39" i="161"/>
  <c r="G39" i="161"/>
  <c r="N38" i="161"/>
  <c r="G38" i="161"/>
  <c r="N37" i="161"/>
  <c r="G37" i="161"/>
  <c r="N36" i="161"/>
  <c r="G36" i="161"/>
  <c r="N35" i="161"/>
  <c r="G35" i="161"/>
  <c r="N34" i="161"/>
  <c r="G34" i="161"/>
  <c r="N33" i="161"/>
  <c r="G33" i="161"/>
  <c r="N32" i="161"/>
  <c r="G32" i="161"/>
  <c r="N31" i="161"/>
  <c r="G31" i="161"/>
  <c r="N30" i="161"/>
  <c r="G30" i="161"/>
  <c r="N29" i="161"/>
  <c r="G29" i="161"/>
  <c r="N28" i="161"/>
  <c r="G28" i="161"/>
  <c r="N27" i="161"/>
  <c r="G27" i="161"/>
  <c r="N26" i="161"/>
  <c r="G26" i="161"/>
  <c r="N25" i="161"/>
  <c r="G25" i="161"/>
  <c r="N24" i="161"/>
  <c r="G24" i="161"/>
  <c r="N23" i="161"/>
  <c r="G23" i="161"/>
  <c r="N22" i="161"/>
  <c r="G22" i="161"/>
  <c r="N21" i="161"/>
  <c r="G21" i="161"/>
  <c r="N20" i="161"/>
  <c r="G20" i="161"/>
  <c r="N19" i="161"/>
  <c r="G19" i="161"/>
  <c r="N18" i="161"/>
  <c r="G18" i="161"/>
  <c r="N17" i="161"/>
  <c r="G17" i="161"/>
  <c r="N16" i="161"/>
  <c r="G16" i="161"/>
  <c r="N15" i="161"/>
  <c r="G15" i="161"/>
  <c r="N14" i="161"/>
  <c r="G14" i="161"/>
  <c r="N13" i="161"/>
  <c r="G13" i="161"/>
  <c r="N12" i="161"/>
  <c r="G12" i="161"/>
  <c r="N11" i="161"/>
  <c r="G11" i="161"/>
  <c r="N10" i="161"/>
  <c r="G10" i="161"/>
  <c r="N9" i="161"/>
  <c r="G9" i="161"/>
  <c r="N8" i="161"/>
  <c r="G8" i="161"/>
  <c r="M97" i="104"/>
  <c r="L97" i="104"/>
  <c r="K97" i="104"/>
  <c r="J97" i="104"/>
  <c r="I97" i="104"/>
  <c r="H97" i="104"/>
  <c r="F97" i="104"/>
  <c r="E97" i="104"/>
  <c r="D97" i="104"/>
  <c r="C97" i="104"/>
  <c r="N96" i="104"/>
  <c r="G96" i="104"/>
  <c r="N95" i="104"/>
  <c r="G95" i="104"/>
  <c r="N94" i="104"/>
  <c r="G94" i="104"/>
  <c r="N93" i="104"/>
  <c r="G93" i="104"/>
  <c r="N92" i="104"/>
  <c r="G92" i="104"/>
  <c r="N91" i="104"/>
  <c r="G91" i="104"/>
  <c r="N90" i="104"/>
  <c r="G90" i="104"/>
  <c r="N89" i="104"/>
  <c r="G89" i="104"/>
  <c r="N88" i="104"/>
  <c r="G88" i="104"/>
  <c r="N87" i="104"/>
  <c r="G87" i="104"/>
  <c r="N86" i="104"/>
  <c r="G86" i="104"/>
  <c r="N85" i="104"/>
  <c r="G85" i="104"/>
  <c r="N84" i="104"/>
  <c r="G84" i="104"/>
  <c r="N83" i="104"/>
  <c r="G83" i="104"/>
  <c r="N82" i="104"/>
  <c r="G82" i="104"/>
  <c r="N81" i="104"/>
  <c r="G81" i="104"/>
  <c r="N80" i="104"/>
  <c r="G80" i="104"/>
  <c r="N79" i="104"/>
  <c r="G79" i="104"/>
  <c r="N78" i="104"/>
  <c r="G78" i="104"/>
  <c r="N77" i="104"/>
  <c r="G77" i="104"/>
  <c r="N76" i="104"/>
  <c r="G76" i="104"/>
  <c r="N75" i="104"/>
  <c r="G75" i="104"/>
  <c r="N74" i="104"/>
  <c r="G74" i="104"/>
  <c r="N73" i="104"/>
  <c r="G73" i="104"/>
  <c r="N72" i="104"/>
  <c r="G72" i="104"/>
  <c r="N71" i="104"/>
  <c r="G71" i="104"/>
  <c r="N70" i="104"/>
  <c r="G70" i="104"/>
  <c r="N69" i="104"/>
  <c r="G69" i="104"/>
  <c r="N68" i="104"/>
  <c r="G68" i="104"/>
  <c r="N67" i="104"/>
  <c r="G67" i="104"/>
  <c r="N66" i="104"/>
  <c r="G66" i="104"/>
  <c r="N65" i="104"/>
  <c r="G65" i="104"/>
  <c r="N64" i="104"/>
  <c r="G64" i="104"/>
  <c r="N63" i="104"/>
  <c r="G63" i="104"/>
  <c r="N62" i="104"/>
  <c r="G62" i="104"/>
  <c r="N61" i="104"/>
  <c r="G61" i="104"/>
  <c r="N60" i="104"/>
  <c r="G60" i="104"/>
  <c r="N59" i="104"/>
  <c r="G59" i="104"/>
  <c r="N58" i="104"/>
  <c r="G58" i="104"/>
  <c r="N57" i="104"/>
  <c r="G57" i="104"/>
  <c r="N56" i="104"/>
  <c r="G56" i="104"/>
  <c r="N55" i="104"/>
  <c r="G55" i="104"/>
  <c r="N54" i="104"/>
  <c r="G54" i="104"/>
  <c r="N53" i="104"/>
  <c r="G53" i="104"/>
  <c r="N52" i="104"/>
  <c r="G52" i="104"/>
  <c r="N51" i="104"/>
  <c r="G51" i="104"/>
  <c r="N50" i="104"/>
  <c r="G50" i="104"/>
  <c r="N49" i="104"/>
  <c r="G49" i="104"/>
  <c r="N48" i="104"/>
  <c r="G48" i="104"/>
  <c r="N47" i="104"/>
  <c r="G47" i="104"/>
  <c r="N46" i="104"/>
  <c r="G46" i="104"/>
  <c r="N45" i="104"/>
  <c r="G45" i="104"/>
  <c r="N44" i="104"/>
  <c r="G44" i="104"/>
  <c r="N43" i="104"/>
  <c r="G43" i="104"/>
  <c r="N42" i="104"/>
  <c r="G42" i="104"/>
  <c r="N41" i="104"/>
  <c r="G41" i="104"/>
  <c r="N40" i="104"/>
  <c r="G40" i="104"/>
  <c r="N39" i="104"/>
  <c r="G39" i="104"/>
  <c r="N38" i="104"/>
  <c r="G38" i="104"/>
  <c r="N37" i="104"/>
  <c r="G37" i="104"/>
  <c r="N36" i="104"/>
  <c r="G36" i="104"/>
  <c r="N35" i="104"/>
  <c r="G35" i="104"/>
  <c r="N34" i="104"/>
  <c r="G34" i="104"/>
  <c r="N33" i="104"/>
  <c r="G33" i="104"/>
  <c r="N32" i="104"/>
  <c r="G32" i="104"/>
  <c r="N31" i="104"/>
  <c r="G31" i="104"/>
  <c r="N30" i="104"/>
  <c r="G30" i="104"/>
  <c r="N29" i="104"/>
  <c r="G29" i="104"/>
  <c r="N28" i="104"/>
  <c r="G28" i="104"/>
  <c r="N27" i="104"/>
  <c r="G27" i="104"/>
  <c r="N26" i="104"/>
  <c r="G26" i="104"/>
  <c r="N25" i="104"/>
  <c r="G25" i="104"/>
  <c r="N24" i="104"/>
  <c r="G24" i="104"/>
  <c r="N23" i="104"/>
  <c r="G23" i="104"/>
  <c r="N22" i="104"/>
  <c r="G22" i="104"/>
  <c r="N21" i="104"/>
  <c r="G21" i="104"/>
  <c r="N20" i="104"/>
  <c r="G20" i="104"/>
  <c r="N19" i="104"/>
  <c r="G19" i="104"/>
  <c r="N18" i="104"/>
  <c r="G18" i="104"/>
  <c r="N17" i="104"/>
  <c r="G17" i="104"/>
  <c r="N16" i="104"/>
  <c r="G16" i="104"/>
  <c r="N15" i="104"/>
  <c r="G15" i="104"/>
  <c r="N14" i="104"/>
  <c r="G14" i="104"/>
  <c r="N13" i="104"/>
  <c r="G13" i="104"/>
  <c r="N12" i="104"/>
  <c r="G12" i="104"/>
  <c r="N11" i="104"/>
  <c r="G11" i="104"/>
  <c r="N10" i="104"/>
  <c r="G10" i="104"/>
  <c r="N9" i="104"/>
  <c r="G9" i="104"/>
  <c r="N8" i="104"/>
  <c r="G8" i="104"/>
  <c r="F87" i="169"/>
  <c r="C87" i="169"/>
  <c r="F86" i="169"/>
  <c r="C86" i="169"/>
  <c r="F85" i="169"/>
  <c r="C85" i="169"/>
  <c r="F84" i="169"/>
  <c r="C84" i="169"/>
  <c r="F83" i="169"/>
  <c r="C83" i="169"/>
  <c r="F82" i="169"/>
  <c r="C82" i="169"/>
  <c r="F81" i="169"/>
  <c r="C81" i="169"/>
  <c r="F80" i="169"/>
  <c r="C80" i="169"/>
  <c r="F79" i="169"/>
  <c r="C79" i="169"/>
  <c r="F78" i="169"/>
  <c r="C78" i="169"/>
  <c r="F77" i="169"/>
  <c r="C77" i="169"/>
  <c r="F76" i="169"/>
  <c r="C76" i="169"/>
  <c r="F75" i="169"/>
  <c r="C75" i="169"/>
  <c r="F74" i="169"/>
  <c r="C74" i="169"/>
  <c r="F73" i="169"/>
  <c r="C73" i="169"/>
  <c r="F72" i="169"/>
  <c r="C72" i="169"/>
  <c r="F71" i="169"/>
  <c r="C71" i="169"/>
  <c r="F70" i="169"/>
  <c r="C70" i="169"/>
  <c r="F69" i="169"/>
  <c r="C69" i="169"/>
  <c r="F68" i="169"/>
  <c r="C68" i="169"/>
  <c r="F67" i="169"/>
  <c r="C67" i="169"/>
  <c r="F66" i="169"/>
  <c r="C66" i="169"/>
  <c r="F65" i="169"/>
  <c r="C65" i="169"/>
  <c r="F64" i="169"/>
  <c r="C64" i="169"/>
  <c r="F63" i="169"/>
  <c r="C63" i="169"/>
  <c r="F62" i="169"/>
  <c r="C62" i="169"/>
  <c r="F61" i="169"/>
  <c r="C61" i="169"/>
  <c r="F60" i="169"/>
  <c r="C60" i="169"/>
  <c r="F59" i="169"/>
  <c r="C59" i="169"/>
  <c r="F58" i="169"/>
  <c r="C58" i="169"/>
  <c r="F57" i="169"/>
  <c r="C57" i="169"/>
  <c r="F56" i="169"/>
  <c r="C56" i="169"/>
  <c r="F55" i="169"/>
  <c r="C55" i="169"/>
  <c r="F54" i="169"/>
  <c r="C54" i="169"/>
  <c r="F53" i="169"/>
  <c r="C53" i="169"/>
  <c r="F52" i="169"/>
  <c r="C52" i="169"/>
  <c r="F51" i="169"/>
  <c r="C51" i="169"/>
  <c r="F50" i="169"/>
  <c r="C50" i="169"/>
  <c r="F49" i="169"/>
  <c r="C49" i="169"/>
  <c r="F48" i="169"/>
  <c r="C48" i="169"/>
  <c r="F47" i="169"/>
  <c r="C47" i="169"/>
  <c r="F46" i="169"/>
  <c r="C46" i="169"/>
  <c r="F45" i="169"/>
  <c r="C45" i="169"/>
  <c r="F44" i="169"/>
  <c r="C44" i="169"/>
  <c r="F43" i="169"/>
  <c r="C43" i="169"/>
  <c r="F42" i="169"/>
  <c r="C42" i="169"/>
  <c r="F41" i="169"/>
  <c r="C41" i="169"/>
  <c r="F40" i="169"/>
  <c r="C40" i="169"/>
  <c r="F39" i="169"/>
  <c r="C39" i="169"/>
  <c r="F38" i="169"/>
  <c r="C38" i="169"/>
  <c r="F37" i="169"/>
  <c r="C37" i="169"/>
  <c r="F36" i="169"/>
  <c r="C36" i="169"/>
  <c r="F35" i="169"/>
  <c r="C35" i="169"/>
  <c r="F34" i="169"/>
  <c r="C34" i="169"/>
  <c r="F33" i="169"/>
  <c r="C33" i="169"/>
  <c r="F32" i="169"/>
  <c r="C32" i="169"/>
  <c r="F31" i="169"/>
  <c r="C31" i="169"/>
  <c r="F30" i="169"/>
  <c r="C30" i="169"/>
  <c r="F29" i="169"/>
  <c r="C29" i="169"/>
  <c r="F28" i="169"/>
  <c r="C28" i="169"/>
  <c r="F27" i="169"/>
  <c r="C27" i="169"/>
  <c r="F26" i="169"/>
  <c r="C26" i="169"/>
  <c r="F25" i="169"/>
  <c r="C25" i="169"/>
  <c r="F24" i="169"/>
  <c r="C24" i="169"/>
  <c r="F23" i="169"/>
  <c r="C23" i="169"/>
  <c r="F22" i="169"/>
  <c r="C22" i="169"/>
  <c r="F21" i="169"/>
  <c r="C21" i="169"/>
  <c r="F20" i="169"/>
  <c r="C20" i="169"/>
  <c r="F19" i="169"/>
  <c r="C19" i="169"/>
  <c r="F18" i="169"/>
  <c r="C18" i="169"/>
  <c r="F17" i="169"/>
  <c r="C17" i="169"/>
  <c r="F16" i="169"/>
  <c r="C16" i="169"/>
  <c r="F15" i="169"/>
  <c r="C15" i="169"/>
  <c r="F14" i="169"/>
  <c r="C14" i="169"/>
  <c r="F13" i="169"/>
  <c r="C13" i="169"/>
  <c r="F12" i="169"/>
  <c r="C12" i="169"/>
  <c r="F11" i="169"/>
  <c r="C11" i="169"/>
  <c r="F10" i="169"/>
  <c r="C10" i="169"/>
  <c r="F9" i="169"/>
  <c r="C9" i="169"/>
  <c r="F8" i="169"/>
  <c r="C8" i="169"/>
  <c r="F7" i="169"/>
  <c r="C7" i="169"/>
  <c r="N89" i="161" l="1"/>
  <c r="P90" i="162"/>
  <c r="P97" i="163"/>
  <c r="N97" i="104"/>
  <c r="G97" i="104"/>
  <c r="P89" i="110"/>
  <c r="G89" i="161"/>
  <c r="P97" i="112"/>
  <c r="H88" i="169" l="1"/>
  <c r="G88" i="169"/>
  <c r="E88" i="169"/>
  <c r="D88" i="169"/>
  <c r="F88" i="169"/>
  <c r="C88" i="169" l="1"/>
  <c r="A9" i="161" l="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A72" i="161" s="1"/>
  <c r="A73" i="161" s="1"/>
  <c r="A74" i="161" s="1"/>
  <c r="A75" i="161" s="1"/>
  <c r="A76" i="161" s="1"/>
  <c r="A77" i="161" s="1"/>
  <c r="A78" i="161" s="1"/>
  <c r="A79" i="161" s="1"/>
  <c r="A80" i="161" s="1"/>
  <c r="A81" i="161" s="1"/>
  <c r="A82" i="161" s="1"/>
  <c r="A83" i="161" s="1"/>
  <c r="A84" i="161" s="1"/>
  <c r="A85" i="161" s="1"/>
  <c r="A86" i="161" s="1"/>
  <c r="A87" i="161" s="1"/>
  <c r="A88" i="161" s="1"/>
  <c r="M40" i="158" l="1"/>
  <c r="U93" i="96"/>
  <c r="V93" i="96"/>
  <c r="W93" i="96"/>
  <c r="X93" i="96"/>
  <c r="Y93" i="96"/>
  <c r="Z93" i="96"/>
  <c r="AA93" i="96"/>
  <c r="AB93" i="96"/>
  <c r="AC93" i="96"/>
  <c r="AD93" i="96"/>
  <c r="M66" i="159"/>
  <c r="M62" i="159"/>
  <c r="M64" i="159"/>
  <c r="M59" i="159"/>
  <c r="L40" i="158"/>
  <c r="K40" i="158"/>
  <c r="J40" i="158"/>
  <c r="K14" i="141"/>
  <c r="L69" i="159"/>
  <c r="J69" i="159"/>
  <c r="B8" i="141"/>
  <c r="C8" i="141"/>
  <c r="D8" i="141"/>
  <c r="E8" i="141"/>
  <c r="F8" i="141"/>
  <c r="G8" i="141"/>
  <c r="H8" i="141"/>
  <c r="I8" i="141"/>
  <c r="J8" i="141"/>
  <c r="K8" i="141"/>
  <c r="B9" i="141"/>
  <c r="C9" i="141"/>
  <c r="D9" i="141"/>
  <c r="E9" i="141"/>
  <c r="F9" i="141"/>
  <c r="G9" i="141"/>
  <c r="H9" i="141"/>
  <c r="I9" i="141"/>
  <c r="J9" i="141"/>
  <c r="K9" i="141"/>
  <c r="B10" i="141"/>
  <c r="C10" i="141"/>
  <c r="D10" i="141"/>
  <c r="E10" i="141"/>
  <c r="F10" i="141"/>
  <c r="G10" i="141"/>
  <c r="H10" i="141"/>
  <c r="I10" i="141"/>
  <c r="J10" i="141"/>
  <c r="K10" i="141"/>
  <c r="B11" i="141"/>
  <c r="C11" i="141"/>
  <c r="D11" i="141"/>
  <c r="E11" i="141"/>
  <c r="F11" i="141"/>
  <c r="G11" i="141"/>
  <c r="H11" i="141"/>
  <c r="I11" i="141"/>
  <c r="J11" i="141"/>
  <c r="B12" i="141"/>
  <c r="C12" i="141"/>
  <c r="D12" i="141"/>
  <c r="E12" i="141"/>
  <c r="F12" i="141"/>
  <c r="G12" i="141"/>
  <c r="H12" i="141"/>
  <c r="I12" i="141"/>
  <c r="J12" i="141"/>
  <c r="B13" i="141"/>
  <c r="C13" i="141"/>
  <c r="D13" i="141"/>
  <c r="E13" i="141"/>
  <c r="F13" i="141"/>
  <c r="G13" i="141"/>
  <c r="H13" i="141"/>
  <c r="I13" i="141"/>
  <c r="J13" i="141"/>
  <c r="B14" i="141"/>
  <c r="C14" i="141"/>
  <c r="D14" i="141"/>
  <c r="E14" i="141"/>
  <c r="F14" i="141"/>
  <c r="G14" i="141"/>
  <c r="H14" i="141"/>
  <c r="I14" i="141"/>
  <c r="J14" i="141"/>
  <c r="B15" i="141"/>
  <c r="C15" i="141"/>
  <c r="D15" i="141"/>
  <c r="E15" i="141"/>
  <c r="F15" i="141"/>
  <c r="G15" i="141"/>
  <c r="H15" i="141"/>
  <c r="I15" i="141"/>
  <c r="J15" i="141"/>
  <c r="B16" i="141"/>
  <c r="C16" i="141"/>
  <c r="D16" i="141"/>
  <c r="E16" i="141"/>
  <c r="F16" i="141"/>
  <c r="G16" i="141"/>
  <c r="H16" i="141"/>
  <c r="I16" i="141"/>
  <c r="J16" i="141"/>
  <c r="B17" i="141"/>
  <c r="C17" i="141"/>
  <c r="D17" i="141"/>
  <c r="E17" i="141"/>
  <c r="F17" i="141"/>
  <c r="G17" i="141"/>
  <c r="H17" i="141"/>
  <c r="I17" i="141"/>
  <c r="J17" i="141"/>
  <c r="B18" i="141"/>
  <c r="C18" i="141"/>
  <c r="D18" i="141"/>
  <c r="E18" i="141"/>
  <c r="F18" i="141"/>
  <c r="G18" i="141"/>
  <c r="H18" i="141"/>
  <c r="I18" i="141"/>
  <c r="C7" i="141"/>
  <c r="D7" i="141"/>
  <c r="E7" i="141"/>
  <c r="F7" i="141"/>
  <c r="G7" i="141"/>
  <c r="H7" i="141"/>
  <c r="I7" i="141"/>
  <c r="J7" i="141"/>
  <c r="K7" i="141"/>
  <c r="B7" i="141"/>
  <c r="J66" i="159"/>
  <c r="J65" i="159"/>
  <c r="J64" i="159"/>
  <c r="J63" i="159"/>
  <c r="J62" i="159"/>
  <c r="M61" i="159"/>
  <c r="L61" i="159"/>
  <c r="K61" i="159"/>
  <c r="J61" i="159"/>
  <c r="J60" i="159"/>
  <c r="J59" i="159"/>
  <c r="K66" i="159"/>
  <c r="K63" i="159"/>
  <c r="K60" i="159"/>
  <c r="L63" i="159"/>
  <c r="L62" i="159"/>
  <c r="L60" i="159"/>
  <c r="M56" i="158"/>
  <c r="L56" i="158"/>
  <c r="K56" i="158"/>
  <c r="J56" i="158"/>
  <c r="M49" i="158"/>
  <c r="L49" i="158"/>
  <c r="K49" i="158"/>
  <c r="J49" i="158"/>
  <c r="M44" i="158"/>
  <c r="L44" i="158"/>
  <c r="K44" i="158"/>
  <c r="J44" i="158"/>
  <c r="M35" i="158"/>
  <c r="L35" i="158"/>
  <c r="K35" i="158"/>
  <c r="J35" i="158"/>
  <c r="M28" i="158"/>
  <c r="L28" i="158"/>
  <c r="K28" i="158"/>
  <c r="J28" i="158"/>
  <c r="M24" i="158"/>
  <c r="L24" i="158"/>
  <c r="K24" i="158"/>
  <c r="J24" i="158"/>
  <c r="M20" i="158"/>
  <c r="L20" i="158"/>
  <c r="K20" i="158"/>
  <c r="J20" i="158"/>
  <c r="M16" i="158"/>
  <c r="L16" i="158"/>
  <c r="K16" i="158"/>
  <c r="J16" i="158"/>
  <c r="M12" i="158"/>
  <c r="L12" i="158"/>
  <c r="K12" i="158"/>
  <c r="J12" i="158"/>
  <c r="M8" i="158"/>
  <c r="L8" i="158"/>
  <c r="K8" i="158"/>
  <c r="J8" i="158"/>
  <c r="AG90" i="96"/>
  <c r="AG93" i="96" s="1"/>
  <c r="AF90" i="96"/>
  <c r="AF93" i="96" s="1"/>
  <c r="AE90" i="96"/>
  <c r="AE93" i="96" s="1"/>
  <c r="AG89" i="96"/>
  <c r="AF89" i="96"/>
  <c r="AE89" i="96"/>
  <c r="AG88" i="96"/>
  <c r="AF88" i="96"/>
  <c r="AE88" i="96"/>
  <c r="AG87" i="96"/>
  <c r="AF87" i="96"/>
  <c r="AE87" i="96"/>
  <c r="AG86" i="96"/>
  <c r="AF86" i="96"/>
  <c r="AE86" i="96"/>
  <c r="AG85" i="96"/>
  <c r="AF85" i="96"/>
  <c r="AE85" i="96"/>
  <c r="AG84" i="96"/>
  <c r="AF84" i="96"/>
  <c r="AE84" i="96"/>
  <c r="AG83" i="96"/>
  <c r="AF83" i="96"/>
  <c r="AE83" i="96"/>
  <c r="AG82" i="96"/>
  <c r="AF82" i="96"/>
  <c r="AE82" i="96"/>
  <c r="AG81" i="96"/>
  <c r="AF81" i="96"/>
  <c r="AE81" i="96"/>
  <c r="AG80" i="96"/>
  <c r="AF80" i="96"/>
  <c r="AE80" i="96"/>
  <c r="AG79" i="96"/>
  <c r="AF79" i="96"/>
  <c r="AE79" i="96"/>
  <c r="AG78" i="96"/>
  <c r="AF78" i="96"/>
  <c r="AE78" i="96"/>
  <c r="AG77" i="96"/>
  <c r="AF77" i="96"/>
  <c r="AE77" i="96"/>
  <c r="AG76" i="96"/>
  <c r="AF76" i="96"/>
  <c r="AE76" i="96"/>
  <c r="AG75" i="96"/>
  <c r="AF75" i="96"/>
  <c r="AE75" i="96"/>
  <c r="AG74" i="96"/>
  <c r="AF74" i="96"/>
  <c r="AE74" i="96"/>
  <c r="AG73" i="96"/>
  <c r="AF73" i="96"/>
  <c r="AE73" i="96"/>
  <c r="AG72" i="96"/>
  <c r="AF72" i="96"/>
  <c r="AE72" i="96"/>
  <c r="AG71" i="96"/>
  <c r="AF71" i="96"/>
  <c r="AE71" i="96"/>
  <c r="AG70" i="96"/>
  <c r="AF70" i="96"/>
  <c r="AE70" i="96"/>
  <c r="AG69" i="96"/>
  <c r="AF69" i="96"/>
  <c r="AE69" i="96"/>
  <c r="AG68" i="96"/>
  <c r="AF68" i="96"/>
  <c r="AE68" i="96"/>
  <c r="AG67" i="96"/>
  <c r="AF67" i="96"/>
  <c r="AE67" i="96"/>
  <c r="AG66" i="96"/>
  <c r="AF66" i="96"/>
  <c r="AE66" i="96"/>
  <c r="AG65" i="96"/>
  <c r="AF65" i="96"/>
  <c r="AE65" i="96"/>
  <c r="AG64" i="96"/>
  <c r="AF64" i="96"/>
  <c r="AE64" i="96"/>
  <c r="AG63" i="96"/>
  <c r="AF63" i="96"/>
  <c r="AE63" i="96"/>
  <c r="AG62" i="96"/>
  <c r="AF62" i="96"/>
  <c r="AE62" i="96"/>
  <c r="AG61" i="96"/>
  <c r="AF61" i="96"/>
  <c r="AE61" i="96"/>
  <c r="AG60" i="96"/>
  <c r="AF60" i="96"/>
  <c r="AE60" i="96"/>
  <c r="AG59" i="96"/>
  <c r="AF59" i="96"/>
  <c r="AE59" i="96"/>
  <c r="AG58" i="96"/>
  <c r="AF58" i="96"/>
  <c r="AE58" i="96"/>
  <c r="AG57" i="96"/>
  <c r="AF57" i="96"/>
  <c r="AE57" i="96"/>
  <c r="AG56" i="96"/>
  <c r="AF56" i="96"/>
  <c r="AE56" i="96"/>
  <c r="AG55" i="96"/>
  <c r="AF55" i="96"/>
  <c r="AE55" i="96"/>
  <c r="AG54" i="96"/>
  <c r="AF54" i="96"/>
  <c r="AE54" i="96"/>
  <c r="AG53" i="96"/>
  <c r="AF53" i="96"/>
  <c r="AE53" i="96"/>
  <c r="AG52" i="96"/>
  <c r="AF52" i="96"/>
  <c r="AE52" i="96"/>
  <c r="AG51" i="96"/>
  <c r="AF51" i="96"/>
  <c r="AE51" i="96"/>
  <c r="AG50" i="96"/>
  <c r="AF50" i="96"/>
  <c r="AE50" i="96"/>
  <c r="AG49" i="96"/>
  <c r="AF49" i="96"/>
  <c r="AE49" i="96"/>
  <c r="AG48" i="96"/>
  <c r="AF48" i="96"/>
  <c r="AE48" i="96"/>
  <c r="AG47" i="96"/>
  <c r="AF47" i="96"/>
  <c r="AE47" i="96"/>
  <c r="AG46" i="96"/>
  <c r="AF46" i="96"/>
  <c r="AE46" i="96"/>
  <c r="AG45" i="96"/>
  <c r="AF45" i="96"/>
  <c r="AE45" i="96"/>
  <c r="AG44" i="96"/>
  <c r="AF44" i="96"/>
  <c r="AE44" i="96"/>
  <c r="AG43" i="96"/>
  <c r="AF43" i="96"/>
  <c r="AE43" i="96"/>
  <c r="AG42" i="96"/>
  <c r="AF42" i="96"/>
  <c r="AE42" i="96"/>
  <c r="AG41" i="96"/>
  <c r="AF41" i="96"/>
  <c r="AE41" i="96"/>
  <c r="AG40" i="96"/>
  <c r="AF40" i="96"/>
  <c r="AE40" i="96"/>
  <c r="AG39" i="96"/>
  <c r="AF39" i="96"/>
  <c r="AE39" i="96"/>
  <c r="AG38" i="96"/>
  <c r="AF38" i="96"/>
  <c r="AE38" i="96"/>
  <c r="AG37" i="96"/>
  <c r="AF37" i="96"/>
  <c r="AE37" i="96"/>
  <c r="AG36" i="96"/>
  <c r="AF36" i="96"/>
  <c r="AE36" i="96"/>
  <c r="AG35" i="96"/>
  <c r="AF35" i="96"/>
  <c r="AE35" i="96"/>
  <c r="AG34" i="96"/>
  <c r="AF34" i="96"/>
  <c r="AE34" i="96"/>
  <c r="AG33" i="96"/>
  <c r="AF33" i="96"/>
  <c r="AE33" i="96"/>
  <c r="AG32" i="96"/>
  <c r="AF32" i="96"/>
  <c r="AE32" i="96"/>
  <c r="AG31" i="96"/>
  <c r="AF31" i="96"/>
  <c r="AE31" i="96"/>
  <c r="AG30" i="96"/>
  <c r="AF30" i="96"/>
  <c r="AE30" i="96"/>
  <c r="AG29" i="96"/>
  <c r="AF29" i="96"/>
  <c r="AE29" i="96"/>
  <c r="AG28" i="96"/>
  <c r="AF28" i="96"/>
  <c r="AE28" i="96"/>
  <c r="AG27" i="96"/>
  <c r="AF27" i="96"/>
  <c r="AE27" i="96"/>
  <c r="AG26" i="96"/>
  <c r="AF26" i="96"/>
  <c r="AE26" i="96"/>
  <c r="AG25" i="96"/>
  <c r="AF25" i="96"/>
  <c r="AE25" i="96"/>
  <c r="AG24" i="96"/>
  <c r="AF24" i="96"/>
  <c r="AE24" i="96"/>
  <c r="AG23" i="96"/>
  <c r="AF23" i="96"/>
  <c r="AE23" i="96"/>
  <c r="AG22" i="96"/>
  <c r="AF22" i="96"/>
  <c r="AE22" i="96"/>
  <c r="AG21" i="96"/>
  <c r="AF21" i="96"/>
  <c r="AE21" i="96"/>
  <c r="AG20" i="96"/>
  <c r="AF20" i="96"/>
  <c r="AE20" i="96"/>
  <c r="AG19" i="96"/>
  <c r="AF19" i="96"/>
  <c r="AE19" i="96"/>
  <c r="AG18" i="96"/>
  <c r="AF18" i="96"/>
  <c r="AE18" i="96"/>
  <c r="AG17" i="96"/>
  <c r="AF17" i="96"/>
  <c r="AE17" i="96"/>
  <c r="A17" i="96"/>
  <c r="A18" i="96" s="1"/>
  <c r="A19" i="96" s="1"/>
  <c r="A20" i="96" s="1"/>
  <c r="A21" i="96" s="1"/>
  <c r="A22" i="96" s="1"/>
  <c r="A23" i="96" s="1"/>
  <c r="A24" i="96" s="1"/>
  <c r="A25" i="96" s="1"/>
  <c r="A26" i="96" s="1"/>
  <c r="A27" i="96" s="1"/>
  <c r="A28" i="96" s="1"/>
  <c r="A29" i="96" s="1"/>
  <c r="A30" i="96" s="1"/>
  <c r="A31" i="96" s="1"/>
  <c r="A32" i="96" s="1"/>
  <c r="A33" i="96" s="1"/>
  <c r="A34" i="96" s="1"/>
  <c r="A35" i="96" s="1"/>
  <c r="A36" i="96" s="1"/>
  <c r="A37" i="96" s="1"/>
  <c r="A38" i="96" s="1"/>
  <c r="A39" i="96" s="1"/>
  <c r="A40" i="96" s="1"/>
  <c r="A41" i="96" s="1"/>
  <c r="A42" i="96" s="1"/>
  <c r="A43" i="96" s="1"/>
  <c r="A44" i="96" s="1"/>
  <c r="A45" i="96" s="1"/>
  <c r="A46" i="96" s="1"/>
  <c r="A47" i="96" s="1"/>
  <c r="A48" i="96" s="1"/>
  <c r="A49" i="96" s="1"/>
  <c r="A50" i="96" s="1"/>
  <c r="A51" i="96" s="1"/>
  <c r="A52" i="96" s="1"/>
  <c r="A53" i="96" s="1"/>
  <c r="A54" i="96" s="1"/>
  <c r="A55" i="96" s="1"/>
  <c r="A56" i="96" s="1"/>
  <c r="A57" i="96" s="1"/>
  <c r="A58" i="96" s="1"/>
  <c r="A59" i="96" s="1"/>
  <c r="A60" i="96" s="1"/>
  <c r="A61" i="96" s="1"/>
  <c r="A62" i="96" s="1"/>
  <c r="A63" i="96" s="1"/>
  <c r="A64" i="96" s="1"/>
  <c r="A65" i="96" s="1"/>
  <c r="A66" i="96" s="1"/>
  <c r="A67" i="96" s="1"/>
  <c r="A68" i="96" s="1"/>
  <c r="A69" i="96" s="1"/>
  <c r="A70" i="96" s="1"/>
  <c r="A71" i="96" s="1"/>
  <c r="A72" i="96" s="1"/>
  <c r="A73" i="96" s="1"/>
  <c r="A74" i="96" s="1"/>
  <c r="A75" i="96" s="1"/>
  <c r="A76" i="96" s="1"/>
  <c r="A77" i="96" s="1"/>
  <c r="A78" i="96" s="1"/>
  <c r="A79" i="96" s="1"/>
  <c r="A80" i="96" s="1"/>
  <c r="A81" i="96" s="1"/>
  <c r="A82" i="96" s="1"/>
  <c r="A83" i="96" s="1"/>
  <c r="A84" i="96" s="1"/>
  <c r="A85" i="96" s="1"/>
  <c r="A86" i="96" s="1"/>
  <c r="A87" i="96" s="1"/>
  <c r="A88" i="96" s="1"/>
  <c r="AG16" i="96"/>
  <c r="AF16" i="96"/>
  <c r="AE16" i="96"/>
  <c r="AG15" i="96"/>
  <c r="AF15" i="96"/>
  <c r="AE15" i="96"/>
  <c r="AG14" i="96"/>
  <c r="AF14" i="96"/>
  <c r="AE14" i="96"/>
  <c r="AG13" i="96"/>
  <c r="AF13" i="96"/>
  <c r="AE13" i="96"/>
  <c r="AG12" i="96"/>
  <c r="AF12" i="96"/>
  <c r="AE12" i="96"/>
  <c r="AG11" i="96"/>
  <c r="AF11" i="96"/>
  <c r="AE11" i="96"/>
  <c r="AG10" i="96"/>
  <c r="AF10" i="96"/>
  <c r="AE10" i="96"/>
  <c r="AG9" i="96"/>
  <c r="AF9" i="96"/>
  <c r="AE9" i="96"/>
  <c r="AG8" i="96"/>
  <c r="AF8" i="96"/>
  <c r="AE8" i="96"/>
  <c r="A17" i="95"/>
  <c r="A18" i="95" s="1"/>
  <c r="A19" i="95" s="1"/>
  <c r="A20" i="95" s="1"/>
  <c r="A21" i="95" s="1"/>
  <c r="A22" i="95" s="1"/>
  <c r="A23" i="95" s="1"/>
  <c r="A24" i="95" s="1"/>
  <c r="A25" i="95" s="1"/>
  <c r="A26" i="95" s="1"/>
  <c r="A27" i="95" s="1"/>
  <c r="A28" i="95" s="1"/>
  <c r="A29" i="95" s="1"/>
  <c r="A30" i="95" s="1"/>
  <c r="A31" i="95" s="1"/>
  <c r="A32" i="95" s="1"/>
  <c r="A33" i="95" s="1"/>
  <c r="A34" i="95" s="1"/>
  <c r="A35" i="95" s="1"/>
  <c r="A36" i="95" s="1"/>
  <c r="A37" i="95" s="1"/>
  <c r="A38" i="95" s="1"/>
  <c r="A39" i="95" s="1"/>
  <c r="A40" i="95" s="1"/>
  <c r="A41" i="95" s="1"/>
  <c r="A42" i="95" s="1"/>
  <c r="A43" i="95" s="1"/>
  <c r="A44" i="95" s="1"/>
  <c r="A45" i="95" s="1"/>
  <c r="A46" i="95" s="1"/>
  <c r="A47" i="95" s="1"/>
  <c r="A48" i="95" s="1"/>
  <c r="A49" i="95" s="1"/>
  <c r="A50" i="95" s="1"/>
  <c r="A51" i="95" s="1"/>
  <c r="A52" i="95" s="1"/>
  <c r="A53" i="95" s="1"/>
  <c r="A54" i="95" s="1"/>
  <c r="A55" i="95" s="1"/>
  <c r="A56" i="95" s="1"/>
  <c r="A57" i="95" s="1"/>
  <c r="A58" i="95" s="1"/>
  <c r="A59" i="95" s="1"/>
  <c r="A60" i="95" s="1"/>
  <c r="A61" i="95" s="1"/>
  <c r="A62" i="95" s="1"/>
  <c r="A63" i="95" s="1"/>
  <c r="A64" i="95" s="1"/>
  <c r="A65" i="95" s="1"/>
  <c r="A66" i="95" s="1"/>
  <c r="A67" i="95" s="1"/>
  <c r="A68" i="95" s="1"/>
  <c r="A69" i="95" s="1"/>
  <c r="A70" i="95" s="1"/>
  <c r="A71" i="95" s="1"/>
  <c r="A72" i="95" s="1"/>
  <c r="A73" i="95" s="1"/>
  <c r="A74" i="95" s="1"/>
  <c r="A75" i="95" s="1"/>
  <c r="A76" i="95" s="1"/>
  <c r="A77" i="95" s="1"/>
  <c r="A78" i="95" s="1"/>
  <c r="A79" i="95" s="1"/>
  <c r="A80" i="95" s="1"/>
  <c r="A81" i="95" s="1"/>
  <c r="A82" i="95" s="1"/>
  <c r="A83" i="95" s="1"/>
  <c r="A84" i="95" s="1"/>
  <c r="A85" i="95" s="1"/>
  <c r="A86" i="95" s="1"/>
  <c r="A87" i="95" s="1"/>
  <c r="A88" i="95" s="1"/>
  <c r="A18" i="91"/>
  <c r="A19" i="91" s="1"/>
  <c r="A20" i="91" s="1"/>
  <c r="A21" i="91" s="1"/>
  <c r="A22" i="91" s="1"/>
  <c r="A23" i="91" s="1"/>
  <c r="A24" i="91" s="1"/>
  <c r="A25" i="91" s="1"/>
  <c r="A26" i="91" s="1"/>
  <c r="A27" i="91" s="1"/>
  <c r="A28" i="91" s="1"/>
  <c r="A29" i="91" s="1"/>
  <c r="A30" i="91" s="1"/>
  <c r="A31" i="91" s="1"/>
  <c r="A32" i="91" s="1"/>
  <c r="A33" i="91" s="1"/>
  <c r="A34" i="91" s="1"/>
  <c r="A35" i="91" s="1"/>
  <c r="A36" i="91" s="1"/>
  <c r="A37" i="91" s="1"/>
  <c r="A38" i="91" s="1"/>
  <c r="A39" i="91" s="1"/>
  <c r="A40" i="91" s="1"/>
  <c r="A41" i="91" s="1"/>
  <c r="A42" i="91" s="1"/>
  <c r="A43" i="91" s="1"/>
  <c r="A44" i="91" s="1"/>
  <c r="A45" i="91" s="1"/>
  <c r="A46" i="91" s="1"/>
  <c r="A47" i="91" s="1"/>
  <c r="A48" i="91" s="1"/>
  <c r="A49" i="91" s="1"/>
  <c r="A50" i="91" s="1"/>
  <c r="A51" i="91" s="1"/>
  <c r="A52" i="91" s="1"/>
  <c r="A53" i="91" s="1"/>
  <c r="A54" i="91" s="1"/>
  <c r="A55" i="91" s="1"/>
  <c r="A56" i="91" s="1"/>
  <c r="A57" i="91" s="1"/>
  <c r="A58" i="91" s="1"/>
  <c r="A59" i="91" s="1"/>
  <c r="A60" i="91" s="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J18" i="141"/>
  <c r="F7" i="142"/>
  <c r="F8" i="142"/>
  <c r="F9" i="142"/>
  <c r="F10" i="142"/>
  <c r="F11" i="142"/>
  <c r="F12" i="142"/>
  <c r="F13" i="142"/>
  <c r="F14" i="142"/>
  <c r="F15" i="142"/>
  <c r="F16" i="142"/>
  <c r="F17" i="142"/>
  <c r="F18" i="142"/>
  <c r="F19" i="142"/>
  <c r="F20" i="142"/>
  <c r="F21" i="142"/>
  <c r="F24" i="142"/>
  <c r="F25" i="142"/>
  <c r="F26" i="142"/>
  <c r="F27" i="142"/>
  <c r="F28" i="142"/>
  <c r="F29" i="142"/>
  <c r="F30" i="142"/>
  <c r="F31" i="142"/>
  <c r="F32" i="142"/>
  <c r="F33" i="142"/>
  <c r="F34" i="142"/>
  <c r="F35" i="142"/>
  <c r="F36" i="142"/>
  <c r="F37" i="142"/>
  <c r="W89" i="96"/>
  <c r="L59" i="159"/>
  <c r="L64" i="159"/>
  <c r="L65" i="159"/>
  <c r="M65" i="159"/>
  <c r="L66" i="159"/>
  <c r="K11" i="141"/>
  <c r="K64" i="159"/>
  <c r="K12" i="141"/>
  <c r="K59" i="159"/>
  <c r="K13" i="141"/>
  <c r="K15" i="141"/>
  <c r="K62" i="159"/>
  <c r="K16" i="141"/>
  <c r="K65" i="159"/>
  <c r="K17" i="141"/>
  <c r="L57" i="141"/>
  <c r="K18" i="141"/>
  <c r="L67" i="159" l="1"/>
  <c r="L68" i="159"/>
  <c r="J68" i="159"/>
  <c r="J57" i="158"/>
  <c r="M63" i="159"/>
  <c r="M69" i="159"/>
  <c r="M60" i="159"/>
  <c r="M68" i="159" s="1"/>
  <c r="J67" i="159"/>
  <c r="K69" i="159"/>
  <c r="K57" i="158"/>
  <c r="W60" i="96"/>
  <c r="X60" i="96" s="1"/>
  <c r="W77" i="96"/>
  <c r="W52" i="96"/>
  <c r="W9" i="96"/>
  <c r="L28" i="141"/>
  <c r="W23" i="96"/>
  <c r="W86" i="96"/>
  <c r="X86" i="96" s="1"/>
  <c r="W19" i="96"/>
  <c r="W51" i="96"/>
  <c r="X51" i="96" s="1"/>
  <c r="W59" i="96"/>
  <c r="X59" i="96" s="1"/>
  <c r="W57" i="96"/>
  <c r="W20" i="96"/>
  <c r="W28" i="96"/>
  <c r="W32" i="96"/>
  <c r="W48" i="96"/>
  <c r="X48" i="96" s="1"/>
  <c r="W74" i="96"/>
  <c r="W21" i="96"/>
  <c r="W41" i="96"/>
  <c r="W49" i="96"/>
  <c r="W11" i="96"/>
  <c r="W38" i="96"/>
  <c r="W10" i="96"/>
  <c r="W47" i="96"/>
  <c r="W37" i="96"/>
  <c r="X37" i="96" s="1"/>
  <c r="W35" i="96"/>
  <c r="W36" i="96"/>
  <c r="W29" i="96"/>
  <c r="W84" i="96"/>
  <c r="X89" i="96"/>
  <c r="K67" i="159"/>
  <c r="K68" i="159"/>
  <c r="L57" i="158"/>
  <c r="M57" i="158"/>
  <c r="M67" i="159" l="1"/>
  <c r="W61" i="96"/>
  <c r="W18" i="96"/>
  <c r="X52" i="96"/>
  <c r="W42" i="96"/>
  <c r="X42" i="96" s="1"/>
  <c r="W75" i="96"/>
  <c r="X75" i="96" s="1"/>
  <c r="W85" i="96"/>
  <c r="W71" i="96"/>
  <c r="X71" i="96" s="1"/>
  <c r="W53" i="96"/>
  <c r="X20" i="96"/>
  <c r="X9" i="96"/>
  <c r="W50" i="96"/>
  <c r="X50" i="96" s="1"/>
  <c r="W82" i="96"/>
  <c r="X82" i="96" s="1"/>
  <c r="W24" i="96"/>
  <c r="X24" i="96" s="1"/>
  <c r="W30" i="96"/>
  <c r="W27" i="96"/>
  <c r="X27" i="96" s="1"/>
  <c r="W58" i="96"/>
  <c r="X58" i="96" s="1"/>
  <c r="W8" i="96"/>
  <c r="W87" i="96"/>
  <c r="X87" i="96" s="1"/>
  <c r="W17" i="96"/>
  <c r="W26" i="96"/>
  <c r="X23" i="96"/>
  <c r="W31" i="96"/>
  <c r="X31" i="96" s="1"/>
  <c r="W14" i="96"/>
  <c r="X14" i="96" s="1"/>
  <c r="X57" i="96"/>
  <c r="W56" i="96"/>
  <c r="W34" i="96"/>
  <c r="X34" i="96" s="1"/>
  <c r="W66" i="96"/>
  <c r="W25" i="96"/>
  <c r="X41" i="96"/>
  <c r="X19" i="96"/>
  <c r="X11" i="96"/>
  <c r="X32" i="96"/>
  <c r="W33" i="96"/>
  <c r="X33" i="96" s="1"/>
  <c r="W80" i="96"/>
  <c r="X80" i="96" s="1"/>
  <c r="W73" i="96"/>
  <c r="W44" i="96"/>
  <c r="X10" i="96"/>
  <c r="W83" i="96"/>
  <c r="X83" i="96" s="1"/>
  <c r="W46" i="96"/>
  <c r="W22" i="96"/>
  <c r="X74" i="96"/>
  <c r="W70" i="96"/>
  <c r="W81" i="96"/>
  <c r="W64" i="96"/>
  <c r="X64" i="96" s="1"/>
  <c r="W67" i="96"/>
  <c r="X67" i="96" s="1"/>
  <c r="W78" i="96"/>
  <c r="X21" i="96"/>
  <c r="W63" i="96"/>
  <c r="X38" i="96"/>
  <c r="X49" i="96"/>
  <c r="W12" i="96"/>
  <c r="W65" i="96"/>
  <c r="W88" i="96"/>
  <c r="W54" i="96"/>
  <c r="W69" i="96"/>
  <c r="W15" i="96"/>
  <c r="W45" i="96"/>
  <c r="W68" i="96"/>
  <c r="X35" i="96"/>
  <c r="W13" i="96"/>
  <c r="W72" i="96"/>
  <c r="X36" i="96"/>
  <c r="X29" i="96"/>
  <c r="W39" i="96"/>
  <c r="W79" i="96"/>
  <c r="W55" i="96"/>
  <c r="W40" i="96"/>
  <c r="W43" i="96"/>
  <c r="X84" i="96"/>
  <c r="W62" i="96"/>
  <c r="W76" i="96"/>
  <c r="X28" i="96"/>
  <c r="X47" i="96"/>
  <c r="X77" i="96"/>
  <c r="X61" i="96" l="1"/>
  <c r="L43" i="141"/>
  <c r="X18" i="96"/>
  <c r="X85" i="96"/>
  <c r="X53" i="96"/>
  <c r="X26" i="96"/>
  <c r="X66" i="96"/>
  <c r="X30" i="96"/>
  <c r="X56" i="96"/>
  <c r="X17" i="96"/>
  <c r="X8" i="96"/>
  <c r="X25" i="96"/>
  <c r="X44" i="96"/>
  <c r="X73" i="96"/>
  <c r="X46" i="96"/>
  <c r="X22" i="96"/>
  <c r="X81" i="96"/>
  <c r="X78" i="96"/>
  <c r="X70" i="96"/>
  <c r="X65" i="96"/>
  <c r="X12" i="96"/>
  <c r="X88" i="96"/>
  <c r="X63" i="96"/>
  <c r="X72" i="96"/>
  <c r="X45" i="96"/>
  <c r="X69" i="96"/>
  <c r="X40" i="96"/>
  <c r="X54" i="96"/>
  <c r="X79" i="96"/>
  <c r="X55" i="96"/>
  <c r="X39" i="96"/>
  <c r="X62" i="96"/>
  <c r="X13" i="96"/>
  <c r="X68" i="96"/>
  <c r="X15" i="96"/>
  <c r="X76" i="96"/>
  <c r="X43" i="96"/>
  <c r="W16" i="96"/>
  <c r="AA90" i="95" l="1"/>
  <c r="X16" i="96"/>
  <c r="X91" i="96" s="1"/>
  <c r="W91" i="96"/>
</calcChain>
</file>

<file path=xl/sharedStrings.xml><?xml version="1.0" encoding="utf-8"?>
<sst xmlns="http://schemas.openxmlformats.org/spreadsheetml/2006/main" count="2605" uniqueCount="958">
  <si>
    <t xml:space="preserve"> AFYON</t>
  </si>
  <si>
    <t xml:space="preserve"> AĞRI</t>
  </si>
  <si>
    <t xml:space="preserve"> AMASYA</t>
  </si>
  <si>
    <t xml:space="preserve"> ANKARA</t>
  </si>
  <si>
    <t>ESKİŞEHİR</t>
  </si>
  <si>
    <t xml:space="preserve"> Asgari Ücret Tutarının 2 katı kadar</t>
  </si>
  <si>
    <t>MERSİN</t>
  </si>
  <si>
    <t>İSTANBUL</t>
  </si>
  <si>
    <t>İZMİR</t>
  </si>
  <si>
    <t>KARS</t>
  </si>
  <si>
    <t>KASTAMONU</t>
  </si>
  <si>
    <t>KAYSERİ</t>
  </si>
  <si>
    <t>KIRKLARELİ</t>
  </si>
  <si>
    <t>KIRŞEHİR</t>
  </si>
  <si>
    <t>4/a</t>
  </si>
  <si>
    <t xml:space="preserve"> KASTAMONU</t>
  </si>
  <si>
    <t xml:space="preserve"> KAYSERİ</t>
  </si>
  <si>
    <t>102/1-c-4</t>
  </si>
  <si>
    <t xml:space="preserve"> BAYBURT</t>
  </si>
  <si>
    <t>Yasal Süresi içinde ibraz edilmiş olmasına rağmen Kurumca geçerli sayılmaması</t>
  </si>
  <si>
    <t>GAZİANTEP</t>
  </si>
  <si>
    <t>Kurum tarafından gönderilen yazının ilgili kamu idaresi yada banka tarafından alındığı tarihten itibaren 1 ay içersinde</t>
  </si>
  <si>
    <t>Bir aylık sürenin son günü</t>
  </si>
  <si>
    <t>Belgenin verilmesi gereken sürenin son günü</t>
  </si>
  <si>
    <t>102/1-e-4</t>
  </si>
  <si>
    <t>SİNOP</t>
  </si>
  <si>
    <t>SİVAS</t>
  </si>
  <si>
    <t>TEKİRDAĞ</t>
  </si>
  <si>
    <t>102/1-d</t>
  </si>
  <si>
    <t>102/1-e</t>
  </si>
  <si>
    <t xml:space="preserve"> İŞÇİ</t>
  </si>
  <si>
    <t xml:space="preserve"> Worker</t>
  </si>
  <si>
    <t>Daimi</t>
  </si>
  <si>
    <t>Kamu</t>
  </si>
  <si>
    <t>Özel</t>
  </si>
  <si>
    <t xml:space="preserve">İŞ.KAZ.İLE MESLEK HASTALIĞI SİGORTASI                                                                                  </t>
  </si>
  <si>
    <t>Asgari işçilik incelemesinin Kurumun denetim ve kontrolle görevli memurlarınca yada SMMM, YMM lerce yapıldığı durumlarda belgenin Kurumca re'sen düzenlemesi</t>
  </si>
  <si>
    <t>On günlük sürenin son günü</t>
  </si>
  <si>
    <t xml:space="preserve">Ek 6 ncı maddesine göre yapılması gereken bildirim veya kontrol yükümlülüğünün yerine getirilmemesi </t>
  </si>
  <si>
    <t>Her bir fiil için asgari ücret tutarında idari para cezası uygulanır.</t>
  </si>
  <si>
    <t>Provinces</t>
  </si>
  <si>
    <t>102/1-c-1,2</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</si>
  <si>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</si>
  <si>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</si>
  <si>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</si>
  <si>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</si>
  <si>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Female</t>
  </si>
  <si>
    <t xml:space="preserve"> ÇORUM</t>
  </si>
  <si>
    <t xml:space="preserve"> DENİZLİ</t>
  </si>
  <si>
    <t xml:space="preserve"> DİYARBAKIR</t>
  </si>
  <si>
    <t xml:space="preserve"> EDİRNE</t>
  </si>
  <si>
    <t xml:space="preserve"> ELAZIĞ</t>
  </si>
  <si>
    <t xml:space="preserve"> ERZİNCAN</t>
  </si>
  <si>
    <t xml:space="preserve"> ERZURUM</t>
  </si>
  <si>
    <t xml:space="preserve"> ESKİŞEHİR</t>
  </si>
  <si>
    <t xml:space="preserve"> GAZİANTEP</t>
  </si>
  <si>
    <t xml:space="preserve"> GİRESUN</t>
  </si>
  <si>
    <t>05</t>
  </si>
  <si>
    <t>AMASYA</t>
  </si>
  <si>
    <t>06</t>
  </si>
  <si>
    <t>ANKARA</t>
  </si>
  <si>
    <t>07</t>
  </si>
  <si>
    <t>ANTALYA</t>
  </si>
  <si>
    <t>01</t>
  </si>
  <si>
    <t>ADANA</t>
  </si>
  <si>
    <t>02</t>
  </si>
  <si>
    <t>ADIYAMAN</t>
  </si>
  <si>
    <t>03</t>
  </si>
  <si>
    <t>AFYONKARAHİSAR</t>
  </si>
  <si>
    <t>04</t>
  </si>
  <si>
    <t>AĞRI</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</si>
  <si>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</si>
  <si>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</si>
  <si>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</si>
  <si>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OSMANİYE</t>
  </si>
  <si>
    <t xml:space="preserve"> ANTALYA</t>
  </si>
  <si>
    <t xml:space="preserve"> ARTVİN</t>
  </si>
  <si>
    <t xml:space="preserve"> AYDIN</t>
  </si>
  <si>
    <t xml:space="preserve"> BALIKESİR</t>
  </si>
  <si>
    <t xml:space="preserve"> BİLECİK</t>
  </si>
  <si>
    <t xml:space="preserve"> BİNGÖL</t>
  </si>
  <si>
    <t xml:space="preserve"> BİTLİS</t>
  </si>
  <si>
    <t xml:space="preserve"> BOLU</t>
  </si>
  <si>
    <t xml:space="preserve"> BURDUR</t>
  </si>
  <si>
    <t>KÜTAHYA</t>
  </si>
  <si>
    <t>MALATYA</t>
  </si>
  <si>
    <t>MANİSA</t>
  </si>
  <si>
    <t>MARDİN</t>
  </si>
  <si>
    <t>SÖZLEŞMELİ</t>
  </si>
  <si>
    <t>KOCAELİ</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</si>
  <si>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</si>
  <si>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</si>
  <si>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 xml:space="preserve"> BARTIN</t>
  </si>
  <si>
    <t xml:space="preserve"> ARDAHAN</t>
  </si>
  <si>
    <t xml:space="preserve"> IĞDIR</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</si>
  <si>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</si>
  <si>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</si>
  <si>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</si>
  <si>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</si>
  <si>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</si>
  <si>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</si>
  <si>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</si>
  <si>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</si>
  <si>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</si>
  <si>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</si>
  <si>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</si>
  <si>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</si>
  <si>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</si>
  <si>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</si>
  <si>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</si>
  <si>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</si>
  <si>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</si>
  <si>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</si>
  <si>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</si>
  <si>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</si>
  <si>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</si>
  <si>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</si>
  <si>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</si>
  <si>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</si>
  <si>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</si>
  <si>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</si>
  <si>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</si>
  <si>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</si>
  <si>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</si>
  <si>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</si>
  <si>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</si>
  <si>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</si>
  <si>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</si>
  <si>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</si>
  <si>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</si>
  <si>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</si>
  <si>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</si>
  <si>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</si>
  <si>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</si>
  <si>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</si>
  <si>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</si>
  <si>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</si>
  <si>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</si>
  <si>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</si>
  <si>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</si>
  <si>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</si>
  <si>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</si>
  <si>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</si>
  <si>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</si>
  <si>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</si>
  <si>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 xml:space="preserve"> YURTDIŞI</t>
  </si>
  <si>
    <t>HATAY</t>
  </si>
  <si>
    <t xml:space="preserve"> UŞAK</t>
  </si>
  <si>
    <t xml:space="preserve"> VAN</t>
  </si>
  <si>
    <t xml:space="preserve"> YOZGAT</t>
  </si>
  <si>
    <t>Invalidity, old-age and survivors insurances</t>
  </si>
  <si>
    <t xml:space="preserve"> ADANA</t>
  </si>
  <si>
    <t xml:space="preserve"> ADIYAMAN</t>
  </si>
  <si>
    <t>1 Kişi</t>
  </si>
  <si>
    <t>2-3 Kişi</t>
  </si>
  <si>
    <t>100-249 Kişi</t>
  </si>
  <si>
    <t>250-499 Kişi</t>
  </si>
  <si>
    <t>500-749 Kişi</t>
  </si>
  <si>
    <t>ORTALAMA GÜNLÜK KAZANÇ (TL)</t>
  </si>
  <si>
    <t>BALIKESİR</t>
  </si>
  <si>
    <t>BİLECİK</t>
  </si>
  <si>
    <t>BİNGÖL</t>
  </si>
  <si>
    <t>BİTLİS</t>
  </si>
  <si>
    <t>BOLU</t>
  </si>
  <si>
    <t>BURDUR</t>
  </si>
  <si>
    <t>BURSA</t>
  </si>
  <si>
    <t>ÇANAKKALE</t>
  </si>
  <si>
    <t>ÇANKIRI</t>
  </si>
  <si>
    <t>ÇORUM</t>
  </si>
  <si>
    <t>DENİZLİ</t>
  </si>
  <si>
    <t>On beş günlük sürenin son günü</t>
  </si>
  <si>
    <t>YOZGAT</t>
  </si>
  <si>
    <t>ZONGULDAK</t>
  </si>
  <si>
    <t>AKSARAY</t>
  </si>
  <si>
    <t xml:space="preserve"> KARAMAN</t>
  </si>
  <si>
    <t xml:space="preserve"> KIRIKKALE</t>
  </si>
  <si>
    <t xml:space="preserve"> BATMAN</t>
  </si>
  <si>
    <t xml:space="preserve"> ŞIRNAK</t>
  </si>
  <si>
    <t>Kadın</t>
  </si>
  <si>
    <t>Erkek</t>
  </si>
  <si>
    <t>Number Of Work Places</t>
  </si>
  <si>
    <t>ISPARTA</t>
  </si>
  <si>
    <t xml:space="preserve"> KONYA</t>
  </si>
  <si>
    <t xml:space="preserve"> KÜTAHYA</t>
  </si>
  <si>
    <t xml:space="preserve"> MALATYA</t>
  </si>
  <si>
    <t xml:space="preserve"> MANİSA</t>
  </si>
  <si>
    <t xml:space="preserve"> K.MARAŞ</t>
  </si>
  <si>
    <t xml:space="preserve"> MARDİN</t>
  </si>
  <si>
    <t xml:space="preserve"> MUĞLA</t>
  </si>
  <si>
    <t xml:space="preserve"> MUŞ</t>
  </si>
  <si>
    <t xml:space="preserve"> NEVŞEHİR</t>
  </si>
  <si>
    <t>AYDIN</t>
  </si>
  <si>
    <t>102/1-a-1</t>
  </si>
  <si>
    <t xml:space="preserve"> YALOVA</t>
  </si>
  <si>
    <t>Asgari Ücretin 2 katını geçmemek üzere belgede kayıtlı sigortalı başına Asgari Ücretin 1/2 si kadar</t>
  </si>
  <si>
    <t>MUĞLA</t>
  </si>
  <si>
    <t>MUŞ</t>
  </si>
  <si>
    <t>NEVŞEHİR</t>
  </si>
  <si>
    <t>NİĞDE</t>
  </si>
  <si>
    <t>ORDU</t>
  </si>
  <si>
    <t>RİZE</t>
  </si>
  <si>
    <t>DİYARBAKIR</t>
  </si>
  <si>
    <t>EDİRNE</t>
  </si>
  <si>
    <t>ELAZIĞ</t>
  </si>
  <si>
    <t>ŞANLIURFA</t>
  </si>
  <si>
    <t>UŞAK</t>
  </si>
  <si>
    <t>VAN</t>
  </si>
  <si>
    <t xml:space="preserve"> SAMSUN</t>
  </si>
  <si>
    <t xml:space="preserve"> SİİRT</t>
  </si>
  <si>
    <t xml:space="preserve"> SİNOP</t>
  </si>
  <si>
    <t>TOKAT</t>
  </si>
  <si>
    <t>TRABZON</t>
  </si>
  <si>
    <t>TUNCELİ</t>
  </si>
  <si>
    <t xml:space="preserve">
 (4/b)</t>
  </si>
  <si>
    <t xml:space="preserve">
(4/b)</t>
  </si>
  <si>
    <t>Belgenin asıl yada ek nitelikte olup olmadığı işverence düzenlenip düzenlenmediğine bakılmaksızın Asgari Ücretin 2 katı kadar</t>
  </si>
  <si>
    <t>Her bir geçersiz ücret tediye bordrosu için Asgari Ücretin 1/2 katı kadar</t>
  </si>
  <si>
    <t xml:space="preserve"> KARABÜK</t>
  </si>
  <si>
    <t xml:space="preserve"> KİLİS</t>
  </si>
  <si>
    <t xml:space="preserve"> OSMANİYE</t>
  </si>
  <si>
    <t>Her bir sigortalı için Asgari Ücret Tutarının 2 katı kadar</t>
  </si>
  <si>
    <t>102/1-a-3</t>
  </si>
  <si>
    <t>TAHSİS TÜRLERİ</t>
  </si>
  <si>
    <t xml:space="preserve"> DÜZCE</t>
  </si>
  <si>
    <t>90 ıncı maddesinin birinci fıkrasına istinaden, ihale konusu işleri üstlenenlerin ve bunların adreslerinin ihale makamlarınca Kurumumuza bildirilmemesi</t>
  </si>
  <si>
    <t xml:space="preserve"> TRABZON</t>
  </si>
  <si>
    <t xml:space="preserve"> TUNCELİ</t>
  </si>
  <si>
    <t xml:space="preserve"> URFA</t>
  </si>
  <si>
    <t>Contracted</t>
  </si>
  <si>
    <t>AYLAR</t>
  </si>
  <si>
    <t>102/1-f</t>
  </si>
  <si>
    <t xml:space="preserve"> ÇANKIRI</t>
  </si>
  <si>
    <t>1000+ Kişi</t>
  </si>
  <si>
    <t>SİİRT</t>
  </si>
  <si>
    <t>08</t>
  </si>
  <si>
    <t>ARTVİN</t>
  </si>
  <si>
    <t>09</t>
  </si>
  <si>
    <t xml:space="preserve"> ISPARTA</t>
  </si>
  <si>
    <t xml:space="preserve"> İÇEL</t>
  </si>
  <si>
    <t xml:space="preserve"> İSTANBUL</t>
  </si>
  <si>
    <t>1 aylık sürenin son günü</t>
  </si>
  <si>
    <t>Asgari Ücret Tutarı kadar</t>
  </si>
  <si>
    <t xml:space="preserve"> RİZE</t>
  </si>
  <si>
    <t xml:space="preserve"> SAKARYA</t>
  </si>
  <si>
    <t xml:space="preserve">ZORUNLU SİGORTALI SAYISI </t>
  </si>
  <si>
    <t>Not: 1- Sosyal güvenlik kapsamında aylık alan kişi sayısına haksahibi kişi sayısı dahildir.</t>
  </si>
  <si>
    <t>Toplam</t>
  </si>
  <si>
    <t xml:space="preserve">MALULLÜK-YAŞLILIK-ÖLÜM SİGORTASI                                                                                  </t>
  </si>
  <si>
    <t>Sigortalı işe giriş bildirgesinin verilmediğinin Kurumca tespit edilmesi,</t>
  </si>
  <si>
    <t>ERZİNCAN</t>
  </si>
  <si>
    <t>ERZURUM</t>
  </si>
  <si>
    <t xml:space="preserve"> GÜMÜŞHANE</t>
  </si>
  <si>
    <t xml:space="preserve"> HAKKARİ</t>
  </si>
  <si>
    <t xml:space="preserve"> HATAY</t>
  </si>
  <si>
    <t>BAYBURT</t>
  </si>
  <si>
    <t>KARAMAN</t>
  </si>
  <si>
    <t>KIRIKKALE</t>
  </si>
  <si>
    <t>BATMAN</t>
  </si>
  <si>
    <t>ŞIRNAK</t>
  </si>
  <si>
    <t>BARTIN</t>
  </si>
  <si>
    <t>ARDAHAN</t>
  </si>
  <si>
    <t>IĞDIR</t>
  </si>
  <si>
    <t>YALOVA</t>
  </si>
  <si>
    <t>KARABÜK</t>
  </si>
  <si>
    <t>KİLİS</t>
  </si>
  <si>
    <t>DOLU KADRO</t>
  </si>
  <si>
    <t>TOPLAM KADRO</t>
  </si>
  <si>
    <t xml:space="preserve"> SİVAS</t>
  </si>
  <si>
    <t xml:space="preserve"> TEKİRDAĞ</t>
  </si>
  <si>
    <t>750-999 Kişi</t>
  </si>
  <si>
    <t>Her bir sigortalı başına Asgari Ücretin 1/10 katı kadar</t>
  </si>
  <si>
    <t xml:space="preserve"> </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</si>
  <si>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</si>
  <si>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</si>
  <si>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 xml:space="preserve"> İZMİR</t>
  </si>
  <si>
    <t xml:space="preserve"> KARS</t>
  </si>
  <si>
    <t>GİRESUN</t>
  </si>
  <si>
    <t>GÜMÜŞHANE</t>
  </si>
  <si>
    <t>HAKKARİ</t>
  </si>
  <si>
    <t>KONYA</t>
  </si>
  <si>
    <t>4-6 Kişi</t>
  </si>
  <si>
    <t>7-9 Kişi</t>
  </si>
  <si>
    <t>10-19 Kişi</t>
  </si>
  <si>
    <t>20-29 Kişi</t>
  </si>
  <si>
    <t>30-49 Kişi</t>
  </si>
  <si>
    <t>Her bir sigortalı için Asgari Ücret Tutarının 5 katı kadar</t>
  </si>
  <si>
    <t>102/1-b</t>
  </si>
  <si>
    <t>TL</t>
  </si>
  <si>
    <t>En geç sigortalı çalıştırmaya başlanılan tarihte</t>
  </si>
  <si>
    <t xml:space="preserve"> ZONGULDAK</t>
  </si>
  <si>
    <t xml:space="preserve"> AKSARAY</t>
  </si>
  <si>
    <t>102/1-g</t>
  </si>
  <si>
    <t xml:space="preserve">Ticaret Sicil Müdürlüğüne yapılan  bildirimlerin on gün içinde Kuruma bildirilmemesi, </t>
  </si>
  <si>
    <t>Her bir bildirim yükümlülüğü için Asgari Ücret Tutarı kadar</t>
  </si>
  <si>
    <t>Hesap dönemi sonu</t>
  </si>
  <si>
    <t xml:space="preserve"> BURSA</t>
  </si>
  <si>
    <t xml:space="preserve"> ÇANAKKALE</t>
  </si>
  <si>
    <t>Male</t>
  </si>
  <si>
    <t xml:space="preserve"> KIRKLARELİ</t>
  </si>
  <si>
    <t xml:space="preserve"> KIRŞEHİR</t>
  </si>
  <si>
    <t xml:space="preserve"> KOCAELİ</t>
  </si>
  <si>
    <t>Geçersizlik halinin ait olduğu ay</t>
  </si>
  <si>
    <t xml:space="preserve"> NİĞDE</t>
  </si>
  <si>
    <t xml:space="preserve"> ORDU</t>
  </si>
  <si>
    <t xml:space="preserve">İŞYERİ SAYISI  </t>
  </si>
  <si>
    <t xml:space="preserve"> TOKAT</t>
  </si>
  <si>
    <t>Sözleşmenin imzalandığı 
tarihten itibaren 15 inci gün</t>
  </si>
  <si>
    <t>102/1-e-5</t>
  </si>
  <si>
    <t>Total Staff</t>
  </si>
  <si>
    <t>Ücret tediye bordrosunun ilişkin olduğu ayın son günü</t>
  </si>
  <si>
    <t>Total</t>
  </si>
  <si>
    <t>102/1-c-3</t>
  </si>
  <si>
    <t>DÜZCE</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</si>
  <si>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</si>
  <si>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</si>
  <si>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</si>
  <si>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</si>
  <si>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SAKARYA</t>
  </si>
  <si>
    <t>SAMSUN</t>
  </si>
  <si>
    <t>Number of Compulsory Insured Person</t>
  </si>
  <si>
    <t>Average Daily Earning</t>
  </si>
  <si>
    <t>İLLER</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</si>
  <si>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</si>
  <si>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</si>
  <si>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</si>
  <si>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</si>
  <si>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</si>
  <si>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</si>
  <si>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</si>
  <si>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r>
      <t xml:space="preserve">Yıllar </t>
    </r>
    <r>
      <rPr>
        <i/>
        <sz val="12"/>
        <rFont val="Arial"/>
        <family val="2"/>
        <charset val="162"/>
      </rPr>
      <t>Years</t>
    </r>
  </si>
  <si>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</si>
  <si>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</si>
  <si>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</si>
  <si>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</si>
  <si>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</si>
  <si>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</si>
  <si>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</si>
  <si>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</si>
  <si>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</si>
  <si>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4/c</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</si>
  <si>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</si>
  <si>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t>Erkek (I)</t>
  </si>
  <si>
    <t>Kadın(II)</t>
  </si>
  <si>
    <t>Daimi (I)</t>
  </si>
  <si>
    <t>Geçici (II)</t>
  </si>
  <si>
    <t>Kamu (I)</t>
  </si>
  <si>
    <t>Özel (II)</t>
  </si>
  <si>
    <t>Toplam
(I+II)</t>
  </si>
  <si>
    <t>AKTİF SİGORTALILAR</t>
  </si>
  <si>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</si>
  <si>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</si>
  <si>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</si>
  <si>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</si>
  <si>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</si>
  <si>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</si>
  <si>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</si>
  <si>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</si>
  <si>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</si>
  <si>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</si>
  <si>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</si>
  <si>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</si>
  <si>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</si>
  <si>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</si>
  <si>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</si>
  <si>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t xml:space="preserve">TABLO 19-SOSYAL GÜVENLİK KAPSAMINDA  KİŞİ SAYISI VE TÜRKİYE NÜFUSUNA ORANI (Aktif Çalışan, Aylık Alan, Bakmakla Yükümlü Olunan,Genel Sağlık Sigortası Kapsamında Tescil Edilenler) </t>
  </si>
  <si>
    <t>TABLO 20- 4/a KAPSAMINDA ÇALIŞANLARDA UYGULANAN İDARİ PARA CEZALARI</t>
  </si>
  <si>
    <t>KAHRAMANMARAŞ</t>
  </si>
  <si>
    <t>Table 1 - Social Security Institution Staff Status</t>
  </si>
  <si>
    <t>Table 2- Insured Persons in Social Security Coverage (4/a, 4/b, 4/c)</t>
  </si>
  <si>
    <t xml:space="preserve">TABLO 4 - 4/a KAPSAMINDA AKTİF SİGORTALILAR, AYLIK VEYA GELİR ALANLAR </t>
  </si>
  <si>
    <r>
      <t xml:space="preserve">Yıllar </t>
    </r>
    <r>
      <rPr>
        <i/>
        <sz val="10"/>
        <rFont val="Arial"/>
        <family val="2"/>
        <charset val="162"/>
      </rPr>
      <t>Years</t>
    </r>
  </si>
  <si>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</si>
  <si>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</si>
  <si>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</si>
  <si>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</si>
  <si>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</si>
  <si>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</si>
  <si>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</si>
  <si>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</si>
  <si>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</si>
  <si>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</si>
  <si>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</si>
  <si>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</si>
  <si>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</si>
  <si>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</si>
  <si>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</si>
  <si>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</si>
  <si>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</si>
  <si>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</si>
  <si>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</si>
  <si>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</si>
  <si>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</si>
  <si>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</si>
  <si>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</si>
  <si>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</si>
  <si>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</si>
  <si>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</si>
  <si>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</si>
  <si>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</si>
  <si>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</si>
  <si>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</si>
  <si>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</si>
  <si>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</si>
  <si>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</si>
  <si>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</si>
  <si>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</si>
  <si>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</si>
  <si>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</si>
  <si>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</si>
  <si>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</si>
  <si>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</si>
  <si>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</si>
  <si>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</si>
  <si>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</si>
  <si>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</si>
  <si>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</si>
  <si>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</si>
  <si>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</si>
  <si>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</si>
  <si>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</si>
  <si>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</si>
  <si>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</si>
  <si>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</si>
  <si>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</si>
  <si>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</si>
  <si>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</si>
  <si>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</si>
  <si>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</si>
  <si>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</si>
  <si>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</si>
  <si>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</si>
  <si>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</si>
  <si>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</si>
  <si>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</si>
  <si>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</si>
  <si>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</si>
  <si>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</si>
  <si>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</si>
  <si>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</si>
  <si>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</si>
  <si>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</si>
  <si>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</si>
  <si>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</si>
  <si>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</si>
  <si>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</si>
  <si>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</si>
  <si>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</si>
  <si>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</si>
  <si>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</si>
  <si>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</si>
  <si>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</si>
  <si>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</si>
  <si>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</si>
  <si>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</si>
  <si>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</si>
  <si>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</si>
  <si>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</si>
  <si>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</si>
  <si>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</si>
  <si>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</si>
  <si>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</si>
  <si>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</si>
  <si>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</si>
  <si>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</si>
  <si>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</si>
  <si>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</si>
  <si>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</si>
  <si>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</si>
  <si>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</si>
  <si>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</si>
  <si>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Table 20- Administrative Fines Applied to Employees Under Service Contract</t>
  </si>
  <si>
    <t>1- Bilânço esasına göre defter tutmakla yükümlü olanlar için, Asgari Ücreti 12 katı kadar</t>
  </si>
  <si>
    <t>2- Diğer defterleri tutmakla yükümlü olanlar için Asgari Ücretin 6 katı kadar</t>
  </si>
  <si>
    <t>3- Defter tutmakla yükümlü değil iseler, Asgari Ücretin 3 katı kadar</t>
  </si>
  <si>
    <t xml:space="preserve">1- Bilgi ve belgeleri vermeyenler için asgari ücretin 5 katı tutarında
</t>
  </si>
  <si>
    <t>2- Geç verenler için asgari ücretin 2 katı tutarında</t>
  </si>
  <si>
    <t xml:space="preserve">1- Belirlenen süre içerisinde ve elektronik ortamda yapılmaması halinde asgari ücretin onda biri, </t>
  </si>
  <si>
    <t>2- Hiç yapılmaması halinde ise sigortalı başına aylık asgari ücretin yarısı tutarında idari para cezası uygulanır.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</si>
  <si>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</si>
  <si>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</si>
  <si>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</si>
  <si>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</si>
  <si>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</si>
  <si>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</si>
  <si>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</si>
  <si>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</si>
  <si>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</si>
  <si>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</si>
  <si>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</si>
  <si>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charset val="162"/>
      </rPr>
      <t>Himself and survivor that receiving duty disability private soldier pension, according to articles 45-56 of law no:5434.</t>
    </r>
    <r>
      <rPr>
        <sz val="12"/>
        <rFont val="Arial"/>
        <family val="2"/>
        <charset val="162"/>
      </rPr>
      <t xml:space="preserve">     </t>
    </r>
    <r>
      <rPr>
        <b/>
        <sz val="12"/>
        <rFont val="Arial"/>
        <family val="2"/>
        <charset val="162"/>
      </rPr>
      <t xml:space="preserve">                                                                                                                                       </t>
    </r>
  </si>
  <si>
    <r>
      <rPr>
        <b/>
        <sz val="12"/>
        <rFont val="Arial"/>
        <family val="2"/>
        <charset val="162"/>
      </rPr>
      <t>Kendisi</t>
    </r>
    <r>
      <rPr>
        <sz val="12"/>
        <rFont val="Arial"/>
        <family val="2"/>
        <charset val="162"/>
      </rPr>
      <t xml:space="preserve"> </t>
    </r>
    <r>
      <rPr>
        <i/>
        <sz val="10"/>
        <rFont val="Arial"/>
        <family val="2"/>
        <charset val="162"/>
      </rPr>
      <t>Himself</t>
    </r>
  </si>
  <si>
    <r>
      <rPr>
        <b/>
        <sz val="12"/>
        <rFont val="Arial"/>
        <family val="2"/>
        <charset val="162"/>
      </rPr>
      <t>Haksahibi</t>
    </r>
    <r>
      <rPr>
        <sz val="12"/>
        <rFont val="Arial"/>
        <family val="2"/>
        <charset val="162"/>
      </rPr>
      <t xml:space="preserve"> </t>
    </r>
    <r>
      <rPr>
        <i/>
        <sz val="10"/>
        <rFont val="Arial"/>
        <family val="2"/>
        <charset val="162"/>
      </rPr>
      <t>Survivor</t>
    </r>
  </si>
  <si>
    <r>
      <rPr>
        <b/>
        <sz val="12"/>
        <rFont val="Arial"/>
        <family val="2"/>
        <charset val="162"/>
      </rPr>
      <t>Kendisi</t>
    </r>
    <r>
      <rPr>
        <sz val="12"/>
        <rFont val="Arial"/>
        <family val="2"/>
        <charset val="162"/>
      </rPr>
      <t xml:space="preserve"> - </t>
    </r>
    <r>
      <rPr>
        <i/>
        <sz val="10"/>
        <rFont val="Arial"/>
        <family val="2"/>
        <charset val="162"/>
      </rPr>
      <t>Himself</t>
    </r>
  </si>
  <si>
    <r>
      <rPr>
        <b/>
        <sz val="12"/>
        <rFont val="Arial"/>
        <family val="2"/>
        <charset val="162"/>
      </rPr>
      <t>Haksahibi</t>
    </r>
    <r>
      <rPr>
        <sz val="12"/>
        <rFont val="Arial"/>
        <family val="2"/>
        <charset val="162"/>
      </rPr>
      <t xml:space="preserve"> - </t>
    </r>
    <r>
      <rPr>
        <i/>
        <sz val="10"/>
        <rFont val="Arial"/>
        <family val="2"/>
        <charset val="162"/>
      </rPr>
      <t>Survivor</t>
    </r>
  </si>
  <si>
    <r>
      <t xml:space="preserve">Toplam </t>
    </r>
    <r>
      <rPr>
        <sz val="12"/>
        <rFont val="Arial"/>
        <family val="2"/>
        <charset val="162"/>
      </rPr>
      <t>-</t>
    </r>
    <r>
      <rPr>
        <b/>
        <sz val="12"/>
        <rFont val="Arial"/>
        <family val="2"/>
        <charset val="162"/>
      </rPr>
      <t xml:space="preserve"> </t>
    </r>
    <r>
      <rPr>
        <i/>
        <sz val="10"/>
        <rFont val="Arial"/>
        <family val="2"/>
        <charset val="162"/>
      </rPr>
      <t>Total</t>
    </r>
  </si>
  <si>
    <r>
      <t xml:space="preserve">2- 5434 sayılı Kanunun 64. maddesine ve 4567 sayılı Kanuna göre harp malulü er aylığı alan kendisi ve haksahibi
</t>
    </r>
    <r>
      <rPr>
        <i/>
        <sz val="10"/>
        <rFont val="Arial"/>
        <family val="2"/>
        <charset val="162"/>
      </rPr>
      <t xml:space="preserve">Himself and survivor that receiving disabled war veteran private soldier pension, according to law no:4567 and article 64 of law no:5434.  </t>
    </r>
    <r>
      <rPr>
        <sz val="12"/>
        <rFont val="Arial"/>
        <family val="2"/>
        <charset val="162"/>
      </rPr>
      <t xml:space="preserve">       </t>
    </r>
    <r>
      <rPr>
        <b/>
        <sz val="12"/>
        <rFont val="Arial"/>
        <family val="2"/>
        <charset val="162"/>
      </rPr>
      <t xml:space="preserve">                                                                                                                              </t>
    </r>
  </si>
  <si>
    <r>
      <t xml:space="preserve">3- 3713 sayılı kanuna göre köy korucu aylığı alan kendisi ve haksahibi (terör)
</t>
    </r>
    <r>
      <rPr>
        <i/>
        <sz val="10"/>
        <rFont val="Arial"/>
        <family val="2"/>
        <charset val="162"/>
      </rPr>
      <t xml:space="preserve">Himself and survivor that receiving village safeguard pension (because of terror), according to law no:3713 </t>
    </r>
    <r>
      <rPr>
        <sz val="12"/>
        <rFont val="Arial"/>
        <family val="2"/>
        <charset val="162"/>
      </rPr>
      <t xml:space="preserve">                                </t>
    </r>
    <r>
      <rPr>
        <b/>
        <sz val="12"/>
        <rFont val="Arial"/>
        <family val="2"/>
        <charset val="162"/>
      </rPr>
      <t xml:space="preserve">                                                                                       </t>
    </r>
  </si>
  <si>
    <r>
      <t xml:space="preserve">6- 3713 sayılı kanuna göre er aylığı alan kendisi ve haksahibi (terör)
</t>
    </r>
    <r>
      <rPr>
        <i/>
        <sz val="10"/>
        <rFont val="Arial"/>
        <family val="2"/>
        <charset val="162"/>
      </rPr>
      <t>Himself and survivor that receiving private soldier pension (because of terror), according to law no:3713</t>
    </r>
    <r>
      <rPr>
        <sz val="12"/>
        <rFont val="Arial"/>
        <family val="2"/>
        <charset val="162"/>
      </rPr>
      <t xml:space="preserve">    </t>
    </r>
    <r>
      <rPr>
        <b/>
        <sz val="12"/>
        <rFont val="Arial"/>
        <family val="2"/>
        <charset val="162"/>
      </rPr>
      <t xml:space="preserve">                                                                                                                                                 </t>
    </r>
  </si>
  <si>
    <r>
      <t xml:space="preserve">5- 2330 sayılı Kanuna göre köy korucu aylığı alan kendisi ve haksahibi (güvenlik-asayiş)      
</t>
    </r>
    <r>
      <rPr>
        <i/>
        <sz val="10"/>
        <rFont val="Arial"/>
        <family val="2"/>
        <charset val="162"/>
      </rPr>
      <t xml:space="preserve">Himself and survivor that receiving village safeguard pension (because of security-safety) according to law no:2330  </t>
    </r>
    <r>
      <rPr>
        <sz val="12"/>
        <rFont val="Arial"/>
        <family val="2"/>
        <charset val="162"/>
      </rPr>
      <t xml:space="preserve"> </t>
    </r>
    <r>
      <rPr>
        <b/>
        <sz val="12"/>
        <rFont val="Arial"/>
        <family val="2"/>
        <charset val="162"/>
      </rPr>
      <t xml:space="preserve">                                                                             </t>
    </r>
  </si>
  <si>
    <r>
      <t xml:space="preserve">4- 2330 sayılı Kanuna göre er aylığı alan kendisi ve haksahibi (güvenlik-asayiş)
</t>
    </r>
    <r>
      <rPr>
        <i/>
        <sz val="10"/>
        <rFont val="Arial"/>
        <family val="2"/>
        <charset val="16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</si>
  <si>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charset val="162"/>
      </rPr>
      <t xml:space="preserve">Himself and survivor that receiving Turkish independence war veteran pension, Korean war veteran pension and Cyprus war veteran pension, according to law no:1005  </t>
    </r>
    <r>
      <rPr>
        <sz val="12"/>
        <rFont val="Arial"/>
        <family val="2"/>
        <charset val="162"/>
      </rPr>
      <t xml:space="preserve"> </t>
    </r>
    <r>
      <rPr>
        <b/>
        <sz val="12"/>
        <rFont val="Arial"/>
        <family val="2"/>
        <charset val="162"/>
      </rPr>
      <t xml:space="preserve">                                                                                              </t>
    </r>
  </si>
  <si>
    <r>
      <rPr>
        <b/>
        <sz val="12"/>
        <rFont val="Arial"/>
        <family val="2"/>
        <charset val="162"/>
      </rPr>
      <t>İstiklal Harbi Gazisi Dul Eşi</t>
    </r>
    <r>
      <rPr>
        <sz val="12"/>
        <rFont val="Arial"/>
        <family val="2"/>
        <charset val="162"/>
      </rPr>
      <t xml:space="preserve">
</t>
    </r>
    <r>
      <rPr>
        <i/>
        <sz val="10"/>
        <rFont val="Arial"/>
        <family val="2"/>
        <charset val="162"/>
      </rPr>
      <t>Independence war veteran's widow</t>
    </r>
  </si>
  <si>
    <r>
      <rPr>
        <b/>
        <sz val="12"/>
        <rFont val="Arial"/>
        <family val="2"/>
        <charset val="162"/>
      </rPr>
      <t>Kore Harbi Gazisi (kendisi)</t>
    </r>
    <r>
      <rPr>
        <sz val="12"/>
        <rFont val="Arial"/>
        <family val="2"/>
        <charset val="162"/>
      </rPr>
      <t xml:space="preserve">
</t>
    </r>
    <r>
      <rPr>
        <i/>
        <sz val="10"/>
        <rFont val="Arial"/>
        <family val="2"/>
        <charset val="162"/>
      </rPr>
      <t>Korean war veteran (himself)</t>
    </r>
  </si>
  <si>
    <r>
      <rPr>
        <b/>
        <sz val="12"/>
        <rFont val="Arial"/>
        <family val="2"/>
        <charset val="162"/>
      </rPr>
      <t>Kore Harbi Gazisi Dul Eşi</t>
    </r>
    <r>
      <rPr>
        <sz val="12"/>
        <rFont val="Arial"/>
        <family val="2"/>
        <charset val="162"/>
      </rPr>
      <t xml:space="preserve">
</t>
    </r>
    <r>
      <rPr>
        <i/>
        <sz val="10"/>
        <rFont val="Arial"/>
        <family val="2"/>
        <charset val="162"/>
      </rPr>
      <t>Korean war veteran's widow</t>
    </r>
  </si>
  <si>
    <r>
      <rPr>
        <b/>
        <sz val="12"/>
        <rFont val="Arial"/>
        <family val="2"/>
        <charset val="162"/>
      </rPr>
      <t>Kıbrıs Harbi Gazisi Kendisi</t>
    </r>
    <r>
      <rPr>
        <sz val="12"/>
        <rFont val="Arial"/>
        <family val="2"/>
        <charset val="162"/>
      </rPr>
      <t xml:space="preserve">
</t>
    </r>
    <r>
      <rPr>
        <i/>
        <sz val="10"/>
        <rFont val="Arial"/>
        <family val="2"/>
        <charset val="162"/>
      </rPr>
      <t>Cyprus war veteran (himself)</t>
    </r>
  </si>
  <si>
    <r>
      <rPr>
        <b/>
        <sz val="12"/>
        <rFont val="Arial"/>
        <family val="2"/>
        <charset val="162"/>
      </rPr>
      <t>Kıbrıs Harbi Gazisi Dul Eşi</t>
    </r>
    <r>
      <rPr>
        <sz val="12"/>
        <rFont val="Arial"/>
        <family val="2"/>
        <charset val="162"/>
      </rPr>
      <t xml:space="preserve">
</t>
    </r>
    <r>
      <rPr>
        <i/>
        <sz val="10"/>
        <rFont val="Arial"/>
        <family val="2"/>
        <charset val="162"/>
      </rPr>
      <t>Cyprus war veteran's widow</t>
    </r>
  </si>
  <si>
    <r>
      <t>Toplam</t>
    </r>
    <r>
      <rPr>
        <sz val="12"/>
        <rFont val="Arial"/>
        <family val="2"/>
        <charset val="162"/>
      </rPr>
      <t xml:space="preserve"> - </t>
    </r>
    <r>
      <rPr>
        <i/>
        <sz val="10"/>
        <rFont val="Arial"/>
        <family val="2"/>
        <charset val="162"/>
      </rPr>
      <t>Total</t>
    </r>
  </si>
  <si>
    <r>
      <t xml:space="preserve">OCAK
</t>
    </r>
    <r>
      <rPr>
        <i/>
        <sz val="10"/>
        <rFont val="Arial"/>
        <family val="2"/>
        <charset val="162"/>
      </rPr>
      <t>January</t>
    </r>
  </si>
  <si>
    <r>
      <t xml:space="preserve">8- 3292 sayılı Kanuna göre vatani hizmet aylığı  alan kendisi, haksahibi ve 5269 sayılı Kanuna göre I. dönem milletvekili hak sahipleri
</t>
    </r>
    <r>
      <rPr>
        <i/>
        <sz val="10"/>
        <rFont val="Arial"/>
        <family val="2"/>
        <charset val="162"/>
      </rPr>
      <t xml:space="preserve">Himself and survivor that receiving military service pension according to law no: 3292 and first period deputy survivors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</si>
  <si>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</si>
  <si>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t xml:space="preserve">Haksahibi (1.Dönem Milletvekillerinin Hak Sahipleri dahil)
</t>
    </r>
    <r>
      <rPr>
        <i/>
        <sz val="10"/>
        <rFont val="Arial"/>
        <family val="2"/>
        <charset val="162"/>
      </rPr>
      <t>Survivors (including first period deputy survivors)</t>
    </r>
  </si>
  <si>
    <r>
      <t xml:space="preserve">9- 2913/5774 sayılı Kanunlara göre vatani hizmet aylığı  alan kendisi ve haksahibi (şampiyon sporcular)
</t>
    </r>
    <r>
      <rPr>
        <i/>
        <sz val="10"/>
        <rFont val="Arial"/>
        <family val="2"/>
        <charset val="162"/>
      </rPr>
      <t xml:space="preserve">Himself and survivor that receiving military service pension according to law no: 2913/5774 (champion athletes)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</si>
  <si>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</si>
  <si>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</si>
  <si>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r>
      <t xml:space="preserve">10- 442 sayılı Kanuna göre normal emekli geçici köy korucuları  
</t>
    </r>
    <r>
      <rPr>
        <i/>
        <sz val="10"/>
        <rFont val="Arial"/>
        <family val="2"/>
        <charset val="162"/>
      </rPr>
      <t>Retired temporary village safeguards according to law no: 442</t>
    </r>
    <r>
      <rPr>
        <b/>
        <i/>
        <sz val="10"/>
        <rFont val="Arial"/>
        <family val="2"/>
        <charset val="162"/>
      </rPr>
      <t xml:space="preserve">  </t>
    </r>
    <r>
      <rPr>
        <b/>
        <sz val="12"/>
        <rFont val="Arial"/>
        <family val="2"/>
        <charset val="162"/>
      </rPr>
      <t xml:space="preserve">                                                                                                                                                    </t>
    </r>
  </si>
  <si>
    <r>
      <rPr>
        <b/>
        <sz val="12"/>
        <rFont val="Arial"/>
        <family val="2"/>
        <charset val="162"/>
      </rPr>
      <t xml:space="preserve">Tazminat (EK 17) </t>
    </r>
    <r>
      <rPr>
        <sz val="12"/>
        <rFont val="Arial"/>
        <family val="2"/>
        <charset val="162"/>
      </rPr>
      <t xml:space="preserve">
</t>
    </r>
    <r>
      <rPr>
        <i/>
        <sz val="10"/>
        <rFont val="Arial"/>
        <family val="2"/>
        <charset val="162"/>
      </rPr>
      <t>Compensation (additon 17)</t>
    </r>
  </si>
  <si>
    <r>
      <t xml:space="preserve">Toplam </t>
    </r>
    <r>
      <rPr>
        <sz val="12"/>
        <rFont val="Arial"/>
        <family val="2"/>
        <charset val="162"/>
      </rPr>
      <t xml:space="preserve">- </t>
    </r>
    <r>
      <rPr>
        <i/>
        <sz val="10"/>
        <rFont val="Arial"/>
        <family val="2"/>
        <charset val="162"/>
      </rPr>
      <t>Total</t>
    </r>
  </si>
  <si>
    <r>
      <rPr>
        <b/>
        <sz val="12"/>
        <rFont val="Arial"/>
        <family val="2"/>
        <charset val="162"/>
      </rPr>
      <t xml:space="preserve">Toplam </t>
    </r>
    <r>
      <rPr>
        <i/>
        <sz val="12"/>
        <rFont val="Arial"/>
        <family val="2"/>
        <charset val="162"/>
      </rPr>
      <t xml:space="preserve">- </t>
    </r>
    <r>
      <rPr>
        <i/>
        <sz val="10"/>
        <rFont val="Arial"/>
        <family val="2"/>
        <charset val="162"/>
      </rPr>
      <t>Total</t>
    </r>
  </si>
  <si>
    <r>
      <t xml:space="preserve">Toplam </t>
    </r>
    <r>
      <rPr>
        <sz val="12"/>
        <rFont val="Arial"/>
        <family val="2"/>
        <charset val="162"/>
      </rPr>
      <t>-</t>
    </r>
    <r>
      <rPr>
        <i/>
        <sz val="10"/>
        <rFont val="Arial"/>
        <family val="2"/>
        <charset val="162"/>
      </rPr>
      <t>Total</t>
    </r>
  </si>
  <si>
    <r>
      <t>GENEL TOPLAM</t>
    </r>
    <r>
      <rPr>
        <sz val="12"/>
        <rFont val="Arial"/>
        <family val="2"/>
        <charset val="162"/>
      </rPr>
      <t xml:space="preserve"> - </t>
    </r>
    <r>
      <rPr>
        <i/>
        <sz val="10"/>
        <rFont val="Arial"/>
        <family val="2"/>
        <charset val="162"/>
      </rPr>
      <t>General Total</t>
    </r>
  </si>
  <si>
    <r>
      <t xml:space="preserve">ŞUBAT
</t>
    </r>
    <r>
      <rPr>
        <i/>
        <sz val="10"/>
        <rFont val="Arial"/>
        <family val="2"/>
        <charset val="162"/>
      </rPr>
      <t>February</t>
    </r>
  </si>
  <si>
    <r>
      <t xml:space="preserve">MART
</t>
    </r>
    <r>
      <rPr>
        <i/>
        <sz val="10"/>
        <rFont val="Arial"/>
        <family val="2"/>
        <charset val="162"/>
      </rPr>
      <t>March</t>
    </r>
  </si>
  <si>
    <r>
      <t xml:space="preserve">NİSAN
</t>
    </r>
    <r>
      <rPr>
        <i/>
        <sz val="10"/>
        <rFont val="Arial"/>
        <family val="2"/>
        <charset val="162"/>
      </rPr>
      <t>April</t>
    </r>
  </si>
  <si>
    <r>
      <t xml:space="preserve">MAYIS
</t>
    </r>
    <r>
      <rPr>
        <i/>
        <sz val="10"/>
        <rFont val="Arial"/>
        <family val="2"/>
        <charset val="162"/>
      </rPr>
      <t>May</t>
    </r>
  </si>
  <si>
    <r>
      <t xml:space="preserve">HAZİRAN
</t>
    </r>
    <r>
      <rPr>
        <i/>
        <sz val="10"/>
        <rFont val="Arial"/>
        <family val="2"/>
        <charset val="162"/>
      </rPr>
      <t>June</t>
    </r>
  </si>
  <si>
    <r>
      <t xml:space="preserve">TEMMUZ
</t>
    </r>
    <r>
      <rPr>
        <i/>
        <sz val="10"/>
        <rFont val="Arial"/>
        <family val="2"/>
        <charset val="162"/>
      </rPr>
      <t>July</t>
    </r>
  </si>
  <si>
    <r>
      <t xml:space="preserve">AĞUSTOS
</t>
    </r>
    <r>
      <rPr>
        <i/>
        <sz val="10"/>
        <rFont val="Arial"/>
        <family val="2"/>
        <charset val="162"/>
      </rPr>
      <t>August</t>
    </r>
  </si>
  <si>
    <r>
      <t xml:space="preserve">EYLÜL
</t>
    </r>
    <r>
      <rPr>
        <i/>
        <sz val="10"/>
        <rFont val="Arial"/>
        <family val="2"/>
        <charset val="162"/>
      </rPr>
      <t>September</t>
    </r>
  </si>
  <si>
    <r>
      <t xml:space="preserve">EKİM
</t>
    </r>
    <r>
      <rPr>
        <i/>
        <sz val="10"/>
        <rFont val="Arial"/>
        <family val="2"/>
        <charset val="162"/>
      </rPr>
      <t>October</t>
    </r>
  </si>
  <si>
    <r>
      <t xml:space="preserve">KASIM
</t>
    </r>
    <r>
      <rPr>
        <i/>
        <sz val="10"/>
        <rFont val="Arial"/>
        <family val="2"/>
        <charset val="162"/>
      </rPr>
      <t>November</t>
    </r>
  </si>
  <si>
    <r>
      <t xml:space="preserve">ARALIK
</t>
    </r>
    <r>
      <rPr>
        <i/>
        <sz val="10"/>
        <rFont val="Arial"/>
        <family val="2"/>
        <charset val="162"/>
      </rPr>
      <t>December</t>
    </r>
  </si>
  <si>
    <r>
      <t xml:space="preserve">Demokrasi Şehitleri ( 667 Kendisi)
</t>
    </r>
    <r>
      <rPr>
        <i/>
        <sz val="10"/>
        <rFont val="Arial"/>
        <family val="2"/>
        <charset val="162"/>
      </rPr>
      <t>Democracy Martyr (667 Himself)</t>
    </r>
  </si>
  <si>
    <r>
      <t xml:space="preserve">Demokrasi  Şehitleri ( 667 Hak Sahibi)
</t>
    </r>
    <r>
      <rPr>
        <i/>
        <sz val="10"/>
        <rFont val="Arial"/>
        <family val="2"/>
        <charset val="162"/>
      </rPr>
      <t>Democracy Martyr (667 Survivor)</t>
    </r>
  </si>
  <si>
    <r>
      <t xml:space="preserve"> (684 sayılı KHK)
</t>
    </r>
    <r>
      <rPr>
        <i/>
        <sz val="10"/>
        <rFont val="Arial"/>
        <family val="2"/>
        <charset val="162"/>
      </rPr>
      <t>(Degree Act No 684)</t>
    </r>
  </si>
  <si>
    <r>
      <t xml:space="preserve">İLLER
</t>
    </r>
    <r>
      <rPr>
        <i/>
        <sz val="10"/>
        <color indexed="8"/>
        <rFont val="Arial"/>
        <family val="2"/>
        <charset val="162"/>
      </rPr>
      <t xml:space="preserve">  Provinces</t>
    </r>
  </si>
  <si>
    <r>
      <t xml:space="preserve">İL KODU
</t>
    </r>
    <r>
      <rPr>
        <b/>
        <i/>
        <sz val="11"/>
        <color indexed="8"/>
        <rFont val="Arial"/>
        <family val="2"/>
        <charset val="162"/>
      </rPr>
      <t xml:space="preserve"> </t>
    </r>
    <r>
      <rPr>
        <b/>
        <i/>
        <sz val="10"/>
        <color indexed="8"/>
        <rFont val="Arial"/>
        <family val="2"/>
        <charset val="162"/>
      </rPr>
      <t xml:space="preserve"> </t>
    </r>
    <r>
      <rPr>
        <i/>
        <sz val="10"/>
        <color indexed="8"/>
        <rFont val="Arial"/>
        <family val="2"/>
        <charset val="162"/>
      </rPr>
      <t>Provinces code</t>
    </r>
  </si>
  <si>
    <r>
      <t>Yaşlılık Aylığı Alanlar -</t>
    </r>
    <r>
      <rPr>
        <b/>
        <i/>
        <sz val="12"/>
        <rFont val="Arial"/>
        <family val="2"/>
        <charset val="162"/>
      </rPr>
      <t xml:space="preserve"> </t>
    </r>
    <r>
      <rPr>
        <i/>
        <sz val="10"/>
        <rFont val="Arial"/>
        <family val="2"/>
        <charset val="162"/>
      </rPr>
      <t>Old -Age Pensioners</t>
    </r>
  </si>
  <si>
    <r>
      <t>Malullük Aylığı Alanlar-</t>
    </r>
    <r>
      <rPr>
        <b/>
        <i/>
        <sz val="10"/>
        <rFont val="Arial"/>
        <family val="2"/>
        <charset val="162"/>
      </rPr>
      <t xml:space="preserve"> </t>
    </r>
    <r>
      <rPr>
        <i/>
        <sz val="10"/>
        <rFont val="Arial"/>
        <family val="2"/>
        <charset val="162"/>
      </rPr>
      <t>Invalidity pensioners</t>
    </r>
  </si>
  <si>
    <r>
      <t>Ölüm Aylığı  Alanlar (Dosya)-</t>
    </r>
    <r>
      <rPr>
        <b/>
        <sz val="10"/>
        <rFont val="Arial"/>
        <family val="2"/>
        <charset val="162"/>
      </rPr>
      <t xml:space="preserve"> </t>
    </r>
    <r>
      <rPr>
        <i/>
        <sz val="10"/>
        <rFont val="Arial"/>
        <family val="2"/>
        <charset val="162"/>
      </rPr>
      <t>Survivor's pensioners (file)</t>
    </r>
  </si>
  <si>
    <r>
      <t xml:space="preserve">Ölüm Aylığı Alanlar </t>
    </r>
    <r>
      <rPr>
        <b/>
        <sz val="12"/>
        <color indexed="8"/>
        <rFont val="Times New Roman"/>
        <family val="1"/>
        <charset val="162"/>
      </rPr>
      <t xml:space="preserve"> (Kişi)</t>
    </r>
    <r>
      <rPr>
        <sz val="12"/>
        <color indexed="8"/>
        <rFont val="Times New Roman"/>
        <family val="1"/>
        <charset val="162"/>
      </rPr>
      <t xml:space="preserve"> - </t>
    </r>
    <r>
      <rPr>
        <i/>
        <sz val="10"/>
        <color indexed="8"/>
        <rFont val="Arial"/>
        <family val="2"/>
        <charset val="162"/>
      </rPr>
      <t>Widow's and Orphan's pensioners</t>
    </r>
  </si>
  <si>
    <r>
      <t xml:space="preserve">Sürekli İşgöremezlik Geliri Alanlar - </t>
    </r>
    <r>
      <rPr>
        <i/>
        <sz val="10"/>
        <rFont val="Arial"/>
        <family val="2"/>
        <charset val="162"/>
      </rPr>
      <t>Permanent incapacity income recipients</t>
    </r>
  </si>
  <si>
    <r>
      <t xml:space="preserve">Sürekli İşgöremezlik Ölüm Geliri Alanlar (Dosya)- </t>
    </r>
    <r>
      <rPr>
        <i/>
        <sz val="10"/>
        <rFont val="Arial"/>
        <family val="2"/>
        <charset val="162"/>
      </rPr>
      <t xml:space="preserve">Survivor's benefit recipients (permanent incapacity) (file) </t>
    </r>
  </si>
  <si>
    <r>
      <t xml:space="preserve">Toplam (Kişi) </t>
    </r>
    <r>
      <rPr>
        <sz val="12"/>
        <rFont val="Arial"/>
        <family val="2"/>
        <charset val="162"/>
      </rPr>
      <t>-</t>
    </r>
    <r>
      <rPr>
        <b/>
        <sz val="12"/>
        <rFont val="Arial"/>
        <family val="2"/>
      </rPr>
      <t xml:space="preserve"> </t>
    </r>
    <r>
      <rPr>
        <i/>
        <sz val="10"/>
        <rFont val="Arial"/>
        <family val="2"/>
        <charset val="162"/>
      </rPr>
      <t>Total (Person)</t>
    </r>
  </si>
  <si>
    <r>
      <t xml:space="preserve">Sürekli İşgöremezlik Ölüm Geliri Alanlar </t>
    </r>
    <r>
      <rPr>
        <b/>
        <sz val="12"/>
        <color indexed="8"/>
        <rFont val="Arial"/>
        <family val="2"/>
        <charset val="162"/>
      </rPr>
      <t>(Kişi)</t>
    </r>
    <r>
      <rPr>
        <sz val="12"/>
        <color indexed="8"/>
        <rFont val="Arial"/>
        <family val="2"/>
        <charset val="162"/>
      </rPr>
      <t xml:space="preserve"> - </t>
    </r>
    <r>
      <rPr>
        <i/>
        <sz val="10"/>
        <color indexed="8"/>
        <rFont val="Arial"/>
        <family val="2"/>
        <charset val="162"/>
      </rPr>
      <t>Survivor's benefit recipients (permanent incapacity) (person)</t>
    </r>
    <r>
      <rPr>
        <i/>
        <sz val="10"/>
        <color indexed="8"/>
        <rFont val="Times New Roman"/>
        <family val="1"/>
        <charset val="162"/>
      </rPr>
      <t xml:space="preserve"> </t>
    </r>
  </si>
  <si>
    <r>
      <t>Malullük Aylığı Alanlar-</t>
    </r>
    <r>
      <rPr>
        <b/>
        <sz val="10"/>
        <rFont val="Arial"/>
        <family val="2"/>
        <charset val="162"/>
      </rPr>
      <t xml:space="preserve"> </t>
    </r>
    <r>
      <rPr>
        <i/>
        <sz val="10"/>
        <rFont val="Arial"/>
        <family val="2"/>
        <charset val="162"/>
      </rPr>
      <t>Invalidity pensioners</t>
    </r>
  </si>
  <si>
    <r>
      <t xml:space="preserve">Vazife Malulü Aylığı Alanlar - </t>
    </r>
    <r>
      <rPr>
        <i/>
        <sz val="10"/>
        <rFont val="Arial"/>
        <family val="2"/>
        <charset val="162"/>
      </rPr>
      <t>Duty Invalidity Pensioners</t>
    </r>
  </si>
  <si>
    <r>
      <t xml:space="preserve">Ölüm Aylığı  Alanlar (Dosya)- </t>
    </r>
    <r>
      <rPr>
        <i/>
        <sz val="10"/>
        <rFont val="Arial"/>
        <family val="2"/>
        <charset val="162"/>
      </rPr>
      <t>Survivor's pensioners (file)</t>
    </r>
  </si>
  <si>
    <r>
      <t xml:space="preserve">Ölüm Aylığı Alanlar </t>
    </r>
    <r>
      <rPr>
        <b/>
        <sz val="12"/>
        <color indexed="8"/>
        <rFont val="Times New Roman"/>
        <family val="1"/>
        <charset val="162"/>
      </rPr>
      <t xml:space="preserve"> (Kişi)</t>
    </r>
    <r>
      <rPr>
        <sz val="12"/>
        <color indexed="8"/>
        <rFont val="Times New Roman"/>
        <family val="1"/>
        <charset val="162"/>
      </rPr>
      <t xml:space="preserve"> -</t>
    </r>
    <r>
      <rPr>
        <i/>
        <sz val="12"/>
        <color indexed="8"/>
        <rFont val="Times New Roman"/>
        <family val="1"/>
        <charset val="162"/>
      </rPr>
      <t xml:space="preserve"> </t>
    </r>
    <r>
      <rPr>
        <i/>
        <sz val="10"/>
        <color indexed="8"/>
        <rFont val="Arial"/>
        <family val="2"/>
        <charset val="162"/>
      </rPr>
      <t>Widow's and Orphan's pensioners</t>
    </r>
  </si>
  <si>
    <r>
      <t xml:space="preserve">Vataniler - </t>
    </r>
    <r>
      <rPr>
        <i/>
        <sz val="10"/>
        <rFont val="Arial"/>
        <family val="2"/>
        <charset val="162"/>
      </rPr>
      <t xml:space="preserve">Patriotic Services </t>
    </r>
  </si>
  <si>
    <r>
      <t>Toplam (Kişi) -</t>
    </r>
    <r>
      <rPr>
        <sz val="10"/>
        <rFont val="Arial"/>
        <family val="2"/>
        <charset val="162"/>
      </rPr>
      <t xml:space="preserve"> </t>
    </r>
    <r>
      <rPr>
        <i/>
        <sz val="10"/>
        <rFont val="Arial"/>
        <family val="2"/>
        <charset val="162"/>
      </rPr>
      <t>Total (Person)</t>
    </r>
  </si>
  <si>
    <t>Table 13- Distrubution of The Work Places, Compulsory Insured Persons And Daily Average Daily Earnings that are Basis of Premium, by the Branch of Activity, Sector  And Gender in 4/a Coverage</t>
  </si>
  <si>
    <r>
      <t>FAALİYET BÖLÜMLERİ
(NACE SINIFLAMASINA GÖRE)</t>
    </r>
    <r>
      <rPr>
        <sz val="12"/>
        <rFont val="Arial"/>
        <family val="2"/>
        <charset val="162"/>
      </rPr>
      <t xml:space="preserve">
</t>
    </r>
    <r>
      <rPr>
        <i/>
        <sz val="10"/>
        <rFont val="Arial"/>
        <family val="2"/>
        <charset val="162"/>
      </rPr>
      <t>(Branch of Activities By NACE Codes)</t>
    </r>
  </si>
  <si>
    <t>4/a Kapsamında Zorunlu Sigortalıların Faaliyet Kollarına ve İşyeri Büyüklüğüne Göre Dağılımı</t>
  </si>
  <si>
    <r>
      <t xml:space="preserve">FAALİYET KODU
</t>
    </r>
    <r>
      <rPr>
        <i/>
        <sz val="10"/>
        <rFont val="Arial"/>
        <family val="2"/>
        <charset val="162"/>
      </rPr>
      <t>NACE Code</t>
    </r>
  </si>
  <si>
    <r>
      <t xml:space="preserve">İL KODU </t>
    </r>
    <r>
      <rPr>
        <b/>
        <i/>
        <sz val="12"/>
        <rFont val="Arial"/>
        <family val="2"/>
        <charset val="162"/>
      </rPr>
      <t xml:space="preserve"> 
</t>
    </r>
    <r>
      <rPr>
        <i/>
        <sz val="10"/>
        <rFont val="Arial"/>
        <family val="2"/>
        <charset val="162"/>
      </rPr>
      <t>Province Code</t>
    </r>
  </si>
  <si>
    <r>
      <t xml:space="preserve">İŞYERİ SAYISI
</t>
    </r>
    <r>
      <rPr>
        <i/>
        <sz val="10"/>
        <rFont val="Arial"/>
        <family val="2"/>
        <charset val="162"/>
      </rPr>
      <t xml:space="preserve">Number of Work Places  </t>
    </r>
  </si>
  <si>
    <r>
      <t xml:space="preserve">   İŞ YERİ BÜYÜKLÜĞÜ (İşyerinde Çalıştırılan Zorunlu Sigortalı Sayısı)</t>
    </r>
    <r>
      <rPr>
        <b/>
        <i/>
        <sz val="12"/>
        <rFont val="Arial"/>
        <family val="2"/>
        <charset val="162"/>
      </rPr>
      <t xml:space="preserve">
</t>
    </r>
    <r>
      <rPr>
        <i/>
        <sz val="10"/>
        <rFont val="Arial"/>
        <family val="2"/>
        <charset val="162"/>
      </rPr>
      <t>Size of Work Places (Number of Compulsory Insured Employees)</t>
    </r>
  </si>
  <si>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</si>
  <si>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</si>
  <si>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</si>
  <si>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</si>
  <si>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</si>
  <si>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</si>
  <si>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</si>
  <si>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</si>
  <si>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</si>
  <si>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</si>
  <si>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</si>
  <si>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</si>
  <si>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</si>
  <si>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charset val="162"/>
      </rPr>
      <t>Total</t>
    </r>
  </si>
  <si>
    <r>
      <t xml:space="preserve">TOPLAM
</t>
    </r>
    <r>
      <rPr>
        <i/>
        <sz val="10"/>
        <rFont val="Arial"/>
        <family val="2"/>
        <charset val="162"/>
      </rPr>
      <t>Total</t>
    </r>
  </si>
  <si>
    <r>
      <t xml:space="preserve">ZORUNLU SİGORTALI SAYISI
</t>
    </r>
    <r>
      <rPr>
        <i/>
        <sz val="10"/>
        <rFont val="Arial"/>
        <family val="2"/>
        <charset val="162"/>
      </rPr>
      <t>Number of Compulsory Insured Person</t>
    </r>
  </si>
  <si>
    <r>
      <t xml:space="preserve">İŞ YERİ BÜYÜKLÜĞÜ (İşyerinde Çalıştırılan Sigortalı Sayısı)
</t>
    </r>
    <r>
      <rPr>
        <i/>
        <sz val="10"/>
        <rFont val="Arial"/>
        <family val="2"/>
        <charset val="162"/>
      </rPr>
      <t>Size of Work Places (Number of Compulsory Insured Employees)</t>
    </r>
  </si>
  <si>
    <r>
      <t xml:space="preserve">Toplam 
</t>
    </r>
    <r>
      <rPr>
        <i/>
        <sz val="10"/>
        <rFont val="Arial"/>
        <family val="2"/>
        <charset val="162"/>
      </rPr>
      <t>Total</t>
    </r>
  </si>
  <si>
    <r>
      <t xml:space="preserve">İLLER
</t>
    </r>
    <r>
      <rPr>
        <i/>
        <sz val="10"/>
        <rFont val="Arial"/>
        <family val="2"/>
        <charset val="162"/>
      </rPr>
      <t>Provinces</t>
    </r>
  </si>
  <si>
    <r>
      <t xml:space="preserve">İL KODU 
</t>
    </r>
    <r>
      <rPr>
        <i/>
        <sz val="10"/>
        <rFont val="Arial"/>
        <family val="2"/>
        <charset val="162"/>
      </rPr>
      <t>Province Code</t>
    </r>
  </si>
  <si>
    <r>
      <t xml:space="preserve">İŞYERİ SAYISI
</t>
    </r>
    <r>
      <rPr>
        <i/>
        <sz val="10"/>
        <rFont val="Arial"/>
        <family val="2"/>
        <charset val="162"/>
      </rPr>
      <t>Number of Work Places</t>
    </r>
  </si>
  <si>
    <r>
      <t xml:space="preserve">   İŞYERİ BÜYÜKLÜĞÜ (İşyerinde Çalıştırılan Zorunlu Sigortalı Sayısı)</t>
    </r>
    <r>
      <rPr>
        <b/>
        <i/>
        <sz val="12"/>
        <rFont val="Arial"/>
        <family val="2"/>
        <charset val="162"/>
      </rPr>
      <t xml:space="preserve">
</t>
    </r>
    <r>
      <rPr>
        <i/>
        <sz val="10"/>
        <rFont val="Arial"/>
        <family val="2"/>
        <charset val="162"/>
      </rPr>
      <t>Size of Work Places (Number of Compulsory Insured Employees)</t>
    </r>
  </si>
  <si>
    <r>
      <t xml:space="preserve">İŞYERİ BÜYÜKLÜĞÜ (İşyerinde Çalıştırılan Sigortalı sayısı)
</t>
    </r>
    <r>
      <rPr>
        <i/>
        <sz val="10"/>
        <rFont val="Arial"/>
        <family val="2"/>
        <charset val="162"/>
      </rPr>
      <t>Size of Work Places (Number of Compulsory Insured Employees)</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</si>
  <si>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</si>
  <si>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</si>
  <si>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</si>
  <si>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</si>
  <si>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</si>
  <si>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</si>
  <si>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İL KODU</t>
    </r>
    <r>
      <rPr>
        <b/>
        <i/>
        <sz val="12"/>
        <rFont val="Arial"/>
        <family val="2"/>
        <charset val="162"/>
      </rPr>
      <t xml:space="preserve">
</t>
    </r>
    <r>
      <rPr>
        <i/>
        <sz val="10"/>
        <rFont val="Arial"/>
        <family val="2"/>
        <charset val="162"/>
      </rPr>
      <t>Province Code</t>
    </r>
  </si>
  <si>
    <r>
      <t xml:space="preserve">İLLER    
</t>
    </r>
    <r>
      <rPr>
        <sz val="10"/>
        <color indexed="8"/>
        <rFont val="Arial"/>
        <family val="2"/>
        <charset val="162"/>
      </rPr>
      <t>P</t>
    </r>
    <r>
      <rPr>
        <i/>
        <sz val="10"/>
        <color indexed="8"/>
        <rFont val="Arial"/>
        <family val="2"/>
        <charset val="162"/>
      </rPr>
      <t>rovinces</t>
    </r>
  </si>
  <si>
    <r>
      <t xml:space="preserve">(Aktif+Pasif
+GSS kapsamında Tescil Edilenler
</t>
    </r>
    <r>
      <rPr>
        <i/>
        <sz val="10"/>
        <color indexed="8"/>
        <rFont val="Arial"/>
        <family val="2"/>
        <charset val="162"/>
      </rPr>
      <t>Active+ Passive+those being registered under general medicare insurance coverage</t>
    </r>
  </si>
  <si>
    <r>
      <t xml:space="preserve">Sosyal Sigorta  Kapsamı (4/a, 4/b, 4/c)
</t>
    </r>
    <r>
      <rPr>
        <i/>
        <sz val="10"/>
        <color indexed="8"/>
        <rFont val="Arial"/>
        <family val="2"/>
        <charset val="162"/>
      </rPr>
      <t>Social Insurance Coverage (4/a, 4/b, 4/c)</t>
    </r>
  </si>
  <si>
    <r>
      <t xml:space="preserve">Sosyal Güvenlik Kapsamında Aktif Çalışan 
Kişi Sayısı
</t>
    </r>
    <r>
      <rPr>
        <i/>
        <sz val="10"/>
        <color indexed="8"/>
        <rFont val="Arial"/>
        <family val="2"/>
        <charset val="162"/>
      </rPr>
      <t>Number of Active Insured Person in social security coverage</t>
    </r>
  </si>
  <si>
    <r>
      <t xml:space="preserve">Toplam
</t>
    </r>
    <r>
      <rPr>
        <i/>
        <sz val="10"/>
        <color indexed="8"/>
        <rFont val="Arial"/>
        <family val="2"/>
        <charset val="162"/>
      </rPr>
      <t>Total</t>
    </r>
  </si>
  <si>
    <r>
      <t xml:space="preserve">Sosyal Güvenlik Kapsamında Aylık Alan
Kişi Sayısı
</t>
    </r>
    <r>
      <rPr>
        <i/>
        <sz val="10"/>
        <color indexed="8"/>
        <rFont val="Arial"/>
        <family val="2"/>
        <charset val="162"/>
      </rPr>
      <t>Number of people taking pension-income in social security coverage</t>
    </r>
  </si>
  <si>
    <r>
      <t xml:space="preserve">Sosyal Güvenlik Kapsamında Bakmakla Yükümlü 
Tutulanların (Yararlanıcıların)  Sayısı 
</t>
    </r>
    <r>
      <rPr>
        <i/>
        <sz val="10"/>
        <color indexed="8"/>
        <rFont val="Arial"/>
        <family val="2"/>
        <charset val="162"/>
      </rPr>
      <t>Number of dependents under social security coverage</t>
    </r>
  </si>
  <si>
    <r>
      <t xml:space="preserve">Genel Sağlık Sigortası Kapsamında Tescil Edilenler
</t>
    </r>
    <r>
      <rPr>
        <i/>
        <sz val="10"/>
        <color indexed="8"/>
        <rFont val="Arial"/>
        <family val="2"/>
        <charset val="162"/>
      </rPr>
      <t>Those being registered  under general health insurance coverage</t>
    </r>
  </si>
  <si>
    <r>
      <t xml:space="preserve">Genel Sağlık Sigortası Primi Devlet Tarafından Ödenenler
</t>
    </r>
    <r>
      <rPr>
        <i/>
        <sz val="10"/>
        <color indexed="8"/>
        <rFont val="Arial"/>
        <family val="2"/>
        <charset val="162"/>
      </rPr>
      <t>Those whose general health insurance premiums paid by state</t>
    </r>
  </si>
  <si>
    <r>
      <t xml:space="preserve">Genel Sağlık Sigortası Primleri Kendileri Tarafından Ödenenler(60/1-g)
</t>
    </r>
    <r>
      <rPr>
        <i/>
        <sz val="10"/>
        <color indexed="8"/>
        <rFont val="Arial"/>
        <family val="2"/>
        <charset val="162"/>
      </rPr>
      <t>Those</t>
    </r>
    <r>
      <rPr>
        <b/>
        <i/>
        <sz val="10"/>
        <color indexed="8"/>
        <rFont val="Arial"/>
        <family val="2"/>
        <charset val="162"/>
      </rPr>
      <t xml:space="preserve"> </t>
    </r>
    <r>
      <rPr>
        <i/>
        <sz val="10"/>
        <color indexed="8"/>
        <rFont val="Arial"/>
        <family val="2"/>
        <charset val="162"/>
      </rPr>
      <t>whose general health  insurance premiums being paid by themselves</t>
    </r>
  </si>
  <si>
    <r>
      <t>ASGARİ ÜCRET</t>
    </r>
    <r>
      <rPr>
        <sz val="12"/>
        <rFont val="Arial"/>
        <family val="2"/>
        <charset val="162"/>
      </rPr>
      <t xml:space="preserve">
</t>
    </r>
    <r>
      <rPr>
        <i/>
        <sz val="10"/>
        <rFont val="Arial"/>
        <family val="2"/>
        <charset val="162"/>
      </rPr>
      <t>Minimum Wage</t>
    </r>
    <r>
      <rPr>
        <i/>
        <sz val="12"/>
        <rFont val="Arial"/>
        <family val="2"/>
        <charset val="162"/>
      </rPr>
      <t xml:space="preserve"> </t>
    </r>
  </si>
  <si>
    <r>
      <t xml:space="preserve">İPC KANUN HÜKMÜ </t>
    </r>
    <r>
      <rPr>
        <i/>
        <sz val="10"/>
        <rFont val="Arial"/>
        <family val="2"/>
        <charset val="162"/>
      </rPr>
      <t>Administrative Fines Law No</t>
    </r>
  </si>
  <si>
    <r>
      <t xml:space="preserve">YÜKÜMLÜLÜK
</t>
    </r>
    <r>
      <rPr>
        <i/>
        <sz val="10"/>
        <rFont val="Arial"/>
        <family val="2"/>
        <charset val="162"/>
      </rPr>
      <t>Obligation</t>
    </r>
  </si>
  <si>
    <r>
      <t xml:space="preserve">YASAL SÜRESİ
</t>
    </r>
    <r>
      <rPr>
        <i/>
        <sz val="10"/>
        <rFont val="Arial"/>
        <family val="2"/>
        <charset val="162"/>
      </rPr>
      <t>Legal Period</t>
    </r>
  </si>
  <si>
    <r>
      <t xml:space="preserve">FİİL TARİHİ
</t>
    </r>
    <r>
      <rPr>
        <i/>
        <sz val="10"/>
        <rFont val="Arial"/>
        <family val="2"/>
        <charset val="162"/>
      </rPr>
      <t>Action Time</t>
    </r>
  </si>
  <si>
    <r>
      <t xml:space="preserve">VERİLECEK İPC TUTARI
</t>
    </r>
    <r>
      <rPr>
        <sz val="10"/>
        <rFont val="Arial"/>
        <family val="2"/>
        <charset val="162"/>
      </rPr>
      <t>A</t>
    </r>
    <r>
      <rPr>
        <i/>
        <sz val="10"/>
        <rFont val="Arial"/>
        <family val="2"/>
        <charset val="162"/>
      </rPr>
      <t>djudged Punishment</t>
    </r>
  </si>
  <si>
    <r>
      <t xml:space="preserve">VERİLECEK 
İPC MİKTARI (TL)
</t>
    </r>
    <r>
      <rPr>
        <i/>
        <sz val="10"/>
        <rFont val="Arial"/>
        <family val="2"/>
        <charset val="16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</si>
  <si>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</si>
  <si>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</si>
  <si>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</si>
  <si>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</si>
  <si>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</si>
  <si>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</si>
  <si>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</si>
  <si>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</si>
  <si>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</si>
  <si>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</si>
  <si>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</si>
  <si>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</si>
  <si>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</si>
  <si>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</si>
  <si>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</si>
  <si>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</si>
  <si>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</si>
  <si>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</si>
  <si>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 xml:space="preserve">4/a kapsamındaki sigortalı: 5510 Sayılı Kanunun 4 üncü maddesinin birinci fıkrasının (a) bendi kapsamına göre hizmet akdi ile bir veya birden fazla işveren tarafından çalıştırılan sigortalıları ifade etmektedir.
1- Zorunlu: Stajer,kursiyer,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</si>
  <si>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</si>
  <si>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</si>
  <si>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</si>
  <si>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</si>
  <si>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</si>
  <si>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</si>
  <si>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</si>
  <si>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</si>
  <si>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</si>
  <si>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</si>
  <si>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</si>
  <si>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</si>
  <si>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</si>
  <si>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</si>
  <si>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</si>
  <si>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</si>
  <si>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</si>
  <si>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</si>
  <si>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</si>
  <si>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</si>
  <si>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4/a KAPSAMINDAKİ ZORUNLU SİGORTALI SAYILARI - </t>
    </r>
    <r>
      <rPr>
        <i/>
        <sz val="10"/>
        <rFont val="Arial Tur"/>
        <charset val="162"/>
      </rPr>
      <t>Number of Compulsory Insured Employees Under Service Contract (4/a)</t>
    </r>
  </si>
  <si>
    <r>
      <t xml:space="preserve">4/b KAPSAMINDAKİ ZORUNLU SİGORTALI SAYILARI - </t>
    </r>
    <r>
      <rPr>
        <i/>
        <sz val="10"/>
        <rFont val="Arial Tur"/>
        <charset val="162"/>
      </rPr>
      <t>Number of Compulsory Insured Persons of Self Employed (4/b)</t>
    </r>
  </si>
  <si>
    <r>
      <t xml:space="preserve">4/c KAPSAMINDAKİ ZORUNLU SİGORTALI SAYILARI - </t>
    </r>
    <r>
      <rPr>
        <i/>
        <sz val="10"/>
        <rFont val="Arial Tur"/>
        <charset val="162"/>
      </rPr>
      <t>Number of Compulsory Insured Civil Servants (4/c)</t>
    </r>
  </si>
  <si>
    <r>
      <t xml:space="preserve">Genel Sağlık Sigortası Primleri Kendileri Tarafından Ödenenler 
</t>
    </r>
    <r>
      <rPr>
        <i/>
        <sz val="10"/>
        <rFont val="Arial Tur"/>
        <charset val="162"/>
      </rPr>
      <t>People who pays General Health insurance premiums by themselves</t>
    </r>
  </si>
  <si>
    <r>
      <t xml:space="preserve">Genel Sağlık Sigortası Primi Devlet Tarafından Ödenenler 
</t>
    </r>
    <r>
      <rPr>
        <i/>
        <sz val="10"/>
        <rFont val="Arial Tur"/>
        <charset val="162"/>
      </rPr>
      <t>People who are paid General Health Insurance Premium by state</t>
    </r>
  </si>
  <si>
    <r>
      <t xml:space="preserve">Genel Sağlık Sigortası Kapsamında Tescil Edilenler
</t>
    </r>
    <r>
      <rPr>
        <i/>
        <sz val="10"/>
        <rFont val="Arial Tur"/>
        <charset val="162"/>
      </rPr>
      <t>Registered People in the scope of General Health Insurance</t>
    </r>
  </si>
  <si>
    <r>
      <t>I- AKTİF SİGORTALILAR -</t>
    </r>
    <r>
      <rPr>
        <i/>
        <sz val="10"/>
        <rFont val="Arial"/>
        <family val="2"/>
        <charset val="162"/>
      </rPr>
      <t xml:space="preserve"> INSURED</t>
    </r>
  </si>
  <si>
    <r>
      <rPr>
        <b/>
        <sz val="11"/>
        <rFont val="Arial"/>
        <family val="2"/>
        <charset val="162"/>
      </rPr>
      <t xml:space="preserve">          Zorunlu 4/a, 4/b (Tarım Hariç), 4/c</t>
    </r>
    <r>
      <rPr>
        <sz val="11"/>
        <rFont val="Arial"/>
        <family val="2"/>
        <charset val="162"/>
      </rPr>
      <t xml:space="preserve">
          </t>
    </r>
    <r>
      <rPr>
        <i/>
        <sz val="10"/>
        <rFont val="Arial"/>
        <family val="2"/>
        <charset val="162"/>
      </rPr>
      <t>Compulsory 4/a,4/b (except Agricultural) 
          and 4/c</t>
    </r>
  </si>
  <si>
    <r>
      <rPr>
        <b/>
        <sz val="11"/>
        <rFont val="Arial"/>
        <family val="2"/>
        <charset val="162"/>
      </rPr>
      <t>1-  Zorunlu</t>
    </r>
    <r>
      <rPr>
        <sz val="11"/>
        <rFont val="Arial"/>
        <family val="2"/>
        <charset val="162"/>
      </rPr>
      <t xml:space="preserve"> -</t>
    </r>
    <r>
      <rPr>
        <i/>
        <sz val="10"/>
        <rFont val="Arial"/>
        <family val="2"/>
        <charset val="162"/>
      </rPr>
      <t xml:space="preserve"> Compulsory</t>
    </r>
  </si>
  <si>
    <r>
      <t xml:space="preserve">         </t>
    </r>
    <r>
      <rPr>
        <b/>
        <sz val="11"/>
        <rFont val="Arial"/>
        <family val="2"/>
        <charset val="162"/>
      </rPr>
      <t xml:space="preserve"> Tarım zorunlu (4/b)</t>
    </r>
    <r>
      <rPr>
        <sz val="11"/>
        <rFont val="Arial"/>
        <family val="2"/>
        <charset val="162"/>
      </rPr>
      <t xml:space="preserve">
       </t>
    </r>
    <r>
      <rPr>
        <i/>
        <sz val="10"/>
        <rFont val="Arial"/>
        <family val="2"/>
        <charset val="162"/>
      </rPr>
      <t xml:space="preserve">   Insured in Agricultural Sector(BAĞ-KUR) </t>
    </r>
  </si>
  <si>
    <r>
      <t xml:space="preserve">          Muhtar </t>
    </r>
    <r>
      <rPr>
        <sz val="11"/>
        <rFont val="Arial"/>
        <family val="2"/>
        <charset val="162"/>
      </rPr>
      <t xml:space="preserve">- </t>
    </r>
    <r>
      <rPr>
        <i/>
        <sz val="10"/>
        <rFont val="Arial"/>
        <family val="2"/>
        <charset val="162"/>
      </rPr>
      <t>Demarch</t>
    </r>
  </si>
  <si>
    <r>
      <rPr>
        <b/>
        <sz val="11"/>
        <rFont val="Arial"/>
        <family val="2"/>
        <charset val="162"/>
      </rPr>
      <t xml:space="preserve">2 - Çırak </t>
    </r>
    <r>
      <rPr>
        <sz val="11"/>
        <rFont val="Arial"/>
        <family val="2"/>
        <charset val="162"/>
      </rPr>
      <t xml:space="preserve">- </t>
    </r>
    <r>
      <rPr>
        <i/>
        <sz val="10"/>
        <rFont val="Arial"/>
        <family val="2"/>
        <charset val="162"/>
      </rPr>
      <t>Apprentices</t>
    </r>
  </si>
  <si>
    <r>
      <t>3-  Yurt dışı Topluluk</t>
    </r>
    <r>
      <rPr>
        <sz val="11"/>
        <rFont val="Arial"/>
        <family val="2"/>
        <charset val="162"/>
      </rPr>
      <t xml:space="preserve"> - </t>
    </r>
    <r>
      <rPr>
        <i/>
        <sz val="10"/>
        <rFont val="Arial"/>
        <family val="2"/>
        <charset val="162"/>
      </rPr>
      <t>Collective Insurance</t>
    </r>
  </si>
  <si>
    <r>
      <t>4 - Tarım (4/a-2925)</t>
    </r>
    <r>
      <rPr>
        <b/>
        <i/>
        <sz val="11"/>
        <rFont val="Arial"/>
        <family val="2"/>
        <charset val="162"/>
      </rPr>
      <t xml:space="preserve"> </t>
    </r>
    <r>
      <rPr>
        <sz val="11"/>
        <rFont val="Arial"/>
        <family val="2"/>
        <charset val="162"/>
      </rPr>
      <t>-</t>
    </r>
    <r>
      <rPr>
        <i/>
        <sz val="10"/>
        <rFont val="Arial"/>
        <family val="2"/>
        <charset val="162"/>
      </rPr>
      <t xml:space="preserve"> Insured in Agricultural Sector(SSI) </t>
    </r>
  </si>
  <si>
    <r>
      <t xml:space="preserve">5- Diğer Sigortalılar </t>
    </r>
    <r>
      <rPr>
        <sz val="11"/>
        <rFont val="Arial"/>
        <family val="2"/>
        <charset val="162"/>
      </rPr>
      <t xml:space="preserve">- </t>
    </r>
    <r>
      <rPr>
        <i/>
        <sz val="10"/>
        <rFont val="Arial"/>
        <family val="2"/>
        <charset val="162"/>
      </rPr>
      <t>Voluntarily Insured</t>
    </r>
  </si>
  <si>
    <r>
      <t>6-Stajyer ve Kursiyerler(*)</t>
    </r>
    <r>
      <rPr>
        <sz val="10"/>
        <rFont val="Arial"/>
        <family val="2"/>
        <charset val="162"/>
      </rPr>
      <t xml:space="preserve"> </t>
    </r>
    <r>
      <rPr>
        <sz val="12"/>
        <rFont val="Arial"/>
        <family val="2"/>
        <charset val="162"/>
      </rPr>
      <t>-</t>
    </r>
    <r>
      <rPr>
        <i/>
        <sz val="10"/>
        <rFont val="Arial"/>
        <family val="2"/>
        <charset val="162"/>
      </rPr>
      <t xml:space="preserve"> Intern and trainee</t>
    </r>
  </si>
  <si>
    <r>
      <t xml:space="preserve">I- AKTİF SİGORTALILAR - </t>
    </r>
    <r>
      <rPr>
        <i/>
        <sz val="10"/>
        <rFont val="Arial"/>
        <family val="2"/>
        <charset val="162"/>
      </rPr>
      <t>INSURED</t>
    </r>
  </si>
  <si>
    <r>
      <t xml:space="preserve"> -Dosya </t>
    </r>
    <r>
      <rPr>
        <sz val="11"/>
        <rFont val="Arial"/>
        <family val="2"/>
        <charset val="162"/>
      </rPr>
      <t>-</t>
    </r>
    <r>
      <rPr>
        <b/>
        <sz val="11"/>
        <rFont val="Arial"/>
        <family val="2"/>
        <charset val="162"/>
      </rPr>
      <t xml:space="preserve"> </t>
    </r>
    <r>
      <rPr>
        <i/>
        <sz val="10"/>
        <rFont val="Arial"/>
        <family val="2"/>
        <charset val="162"/>
      </rPr>
      <t>File</t>
    </r>
  </si>
  <si>
    <r>
      <t xml:space="preserve"> -Kişi </t>
    </r>
    <r>
      <rPr>
        <sz val="11"/>
        <rFont val="Arial"/>
        <family val="2"/>
        <charset val="162"/>
      </rPr>
      <t xml:space="preserve">- </t>
    </r>
    <r>
      <rPr>
        <i/>
        <sz val="10"/>
        <rFont val="Arial"/>
        <family val="2"/>
        <charset val="162"/>
      </rPr>
      <t>Person</t>
    </r>
  </si>
  <si>
    <r>
      <rPr>
        <b/>
        <sz val="11"/>
        <rFont val="Arial"/>
        <family val="2"/>
        <charset val="162"/>
      </rPr>
      <t xml:space="preserve">1 - Yaşlılık Aylığı Alanlar </t>
    </r>
    <r>
      <rPr>
        <sz val="11"/>
        <rFont val="Arial"/>
        <family val="2"/>
        <charset val="162"/>
      </rPr>
      <t>-</t>
    </r>
    <r>
      <rPr>
        <i/>
        <sz val="10"/>
        <rFont val="Arial"/>
        <family val="2"/>
        <charset val="162"/>
      </rPr>
      <t xml:space="preserve"> Old-age pensioners</t>
    </r>
  </si>
  <si>
    <r>
      <t xml:space="preserve">2 - Malullük Aylığı Alanlar </t>
    </r>
    <r>
      <rPr>
        <sz val="11"/>
        <rFont val="Arial"/>
        <family val="2"/>
        <charset val="162"/>
      </rPr>
      <t>-</t>
    </r>
    <r>
      <rPr>
        <i/>
        <sz val="10"/>
        <rFont val="Arial"/>
        <family val="2"/>
        <charset val="162"/>
      </rPr>
      <t xml:space="preserve"> Invalidity pensioners</t>
    </r>
  </si>
  <si>
    <r>
      <t xml:space="preserve">4 - Ölüm Aylığı Alanlar (Dosya) 
     </t>
    </r>
    <r>
      <rPr>
        <i/>
        <sz val="10"/>
        <rFont val="Arial"/>
        <family val="2"/>
        <charset val="162"/>
      </rPr>
      <t>Survivor's pensioners (file)</t>
    </r>
  </si>
  <si>
    <r>
      <t xml:space="preserve">5 - Ölüm Aylığı Alanlar (Kişi) 
     </t>
    </r>
    <r>
      <rPr>
        <i/>
        <sz val="10"/>
        <rFont val="Arial"/>
        <family val="2"/>
        <charset val="162"/>
      </rPr>
      <t>Widow's and Orphan's pensioners</t>
    </r>
  </si>
  <si>
    <r>
      <t xml:space="preserve">6 - Sürekli İşgöremezlik Geliri Alanlar
     </t>
    </r>
    <r>
      <rPr>
        <i/>
        <sz val="10"/>
        <rFont val="Arial"/>
        <family val="2"/>
        <charset val="162"/>
      </rPr>
      <t>Permanent incapacity income recipients</t>
    </r>
  </si>
  <si>
    <r>
      <t>7 - Sürekli İşgöremezlik Ölüm Geliri Alanlar (Dosya)</t>
    </r>
    <r>
      <rPr>
        <b/>
        <i/>
        <sz val="11"/>
        <rFont val="Arial"/>
        <family val="2"/>
        <charset val="162"/>
      </rPr>
      <t xml:space="preserve"> 
    </t>
    </r>
    <r>
      <rPr>
        <i/>
        <sz val="10"/>
        <rFont val="Arial"/>
        <family val="2"/>
        <charset val="162"/>
      </rPr>
      <t xml:space="preserve">Survivor's benefit recipients (permanent incapacity) (file) </t>
    </r>
  </si>
  <si>
    <r>
      <t>8 -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</si>
  <si>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III- BAĞIMLILAR </t>
    </r>
    <r>
      <rPr>
        <sz val="12"/>
        <rFont val="Arial"/>
        <family val="2"/>
        <charset val="162"/>
      </rPr>
      <t>-</t>
    </r>
    <r>
      <rPr>
        <b/>
        <sz val="12"/>
        <rFont val="Arial"/>
        <family val="2"/>
        <charset val="162"/>
      </rPr>
      <t xml:space="preserve"> </t>
    </r>
    <r>
      <rPr>
        <i/>
        <sz val="10"/>
        <rFont val="Arial"/>
        <family val="2"/>
        <charset val="162"/>
      </rPr>
      <t>DEPENDENTS</t>
    </r>
  </si>
  <si>
    <r>
      <t xml:space="preserve">Aktif / Pasif Oranı </t>
    </r>
    <r>
      <rPr>
        <sz val="11"/>
        <rFont val="Arial"/>
        <family val="2"/>
        <charset val="162"/>
      </rPr>
      <t xml:space="preserve">- </t>
    </r>
    <r>
      <rPr>
        <i/>
        <sz val="10"/>
        <rFont val="Arial"/>
        <family val="2"/>
        <charset val="162"/>
      </rPr>
      <t>Insured/Pensioners Ratio</t>
    </r>
  </si>
  <si>
    <r>
      <t>IV-ÖZEL SANDIKLAR -</t>
    </r>
    <r>
      <rPr>
        <i/>
        <sz val="10"/>
        <rFont val="Arial"/>
        <family val="2"/>
        <charset val="162"/>
      </rPr>
      <t xml:space="preserve"> FUNDS</t>
    </r>
  </si>
  <si>
    <r>
      <t xml:space="preserve">1- Aktif Sigortalılar - </t>
    </r>
    <r>
      <rPr>
        <i/>
        <sz val="10"/>
        <rFont val="Arial"/>
        <family val="2"/>
        <charset val="162"/>
      </rPr>
      <t>Insured</t>
    </r>
  </si>
  <si>
    <r>
      <t>2- Aylık Alanlar</t>
    </r>
    <r>
      <rPr>
        <i/>
        <sz val="11"/>
        <rFont val="Arial"/>
        <family val="2"/>
        <charset val="162"/>
      </rPr>
      <t xml:space="preserve"> - </t>
    </r>
    <r>
      <rPr>
        <i/>
        <sz val="10"/>
        <rFont val="Arial"/>
        <family val="2"/>
        <charset val="162"/>
      </rPr>
      <t>Pensioners</t>
    </r>
  </si>
  <si>
    <r>
      <t xml:space="preserve">3- Bağımlılar - </t>
    </r>
    <r>
      <rPr>
        <i/>
        <sz val="10"/>
        <rFont val="Arial"/>
        <family val="2"/>
        <charset val="162"/>
      </rPr>
      <t>Dependents</t>
    </r>
  </si>
  <si>
    <r>
      <t>4- Özel Sandıklar Aktif /Pasif Oranı-</t>
    </r>
    <r>
      <rPr>
        <i/>
        <sz val="10"/>
        <rFont val="Arial"/>
        <family val="2"/>
        <charset val="162"/>
      </rPr>
      <t>Insured/Pensioners Ratio</t>
    </r>
  </si>
  <si>
    <r>
      <t xml:space="preserve">SOSYAL SİGORTA KAPSAMI (4/a, 4/b, 4/c)(**)
</t>
    </r>
    <r>
      <rPr>
        <i/>
        <sz val="10"/>
        <rFont val="Arial"/>
        <family val="2"/>
        <charset val="162"/>
      </rPr>
      <t>SOCIAL INSURANCE COVERAGE</t>
    </r>
  </si>
  <si>
    <r>
      <t xml:space="preserve">SİGORTALI NÜFUS ORANI (%)
</t>
    </r>
    <r>
      <rPr>
        <i/>
        <sz val="10"/>
        <rFont val="Arial"/>
        <family val="2"/>
        <charset val="162"/>
      </rPr>
      <t>RATE OF INSURED POPULATION</t>
    </r>
  </si>
  <si>
    <r>
      <t xml:space="preserve">KAPSAM DIŞI NÜFUS ORANI (%)
</t>
    </r>
    <r>
      <rPr>
        <i/>
        <sz val="10"/>
        <rFont val="Arial"/>
        <family val="2"/>
        <charset val="162"/>
      </rPr>
      <t>RATE OF OUT OF POPULATION COVARAGE</t>
    </r>
  </si>
  <si>
    <r>
      <t xml:space="preserve">OCAK - </t>
    </r>
    <r>
      <rPr>
        <i/>
        <sz val="10"/>
        <rFont val="Arial"/>
        <family val="2"/>
        <charset val="162"/>
      </rPr>
      <t>January</t>
    </r>
  </si>
  <si>
    <r>
      <t xml:space="preserve">ŞUBAT - </t>
    </r>
    <r>
      <rPr>
        <i/>
        <sz val="10"/>
        <rFont val="Arial"/>
        <family val="2"/>
        <charset val="162"/>
      </rPr>
      <t>February</t>
    </r>
  </si>
  <si>
    <r>
      <t xml:space="preserve">MART - </t>
    </r>
    <r>
      <rPr>
        <i/>
        <sz val="10"/>
        <rFont val="Arial"/>
        <family val="2"/>
        <charset val="162"/>
      </rPr>
      <t>March</t>
    </r>
  </si>
  <si>
    <r>
      <t xml:space="preserve">NİSAN - </t>
    </r>
    <r>
      <rPr>
        <i/>
        <sz val="10"/>
        <rFont val="Arial"/>
        <family val="2"/>
        <charset val="162"/>
      </rPr>
      <t>April</t>
    </r>
  </si>
  <si>
    <r>
      <t xml:space="preserve">MAYIS - </t>
    </r>
    <r>
      <rPr>
        <i/>
        <sz val="10"/>
        <rFont val="Arial"/>
        <family val="2"/>
        <charset val="162"/>
      </rPr>
      <t>May</t>
    </r>
  </si>
  <si>
    <r>
      <t xml:space="preserve">HAZİRAN - </t>
    </r>
    <r>
      <rPr>
        <i/>
        <sz val="10"/>
        <rFont val="Arial"/>
        <family val="2"/>
        <charset val="162"/>
      </rPr>
      <t>June</t>
    </r>
  </si>
  <si>
    <r>
      <t xml:space="preserve">TEMMUZ - </t>
    </r>
    <r>
      <rPr>
        <i/>
        <sz val="10"/>
        <rFont val="Arial"/>
        <family val="2"/>
        <charset val="162"/>
      </rPr>
      <t>July</t>
    </r>
  </si>
  <si>
    <r>
      <t xml:space="preserve">AĞUSTOS - </t>
    </r>
    <r>
      <rPr>
        <i/>
        <sz val="10"/>
        <rFont val="Arial"/>
        <family val="2"/>
        <charset val="162"/>
      </rPr>
      <t>August</t>
    </r>
  </si>
  <si>
    <r>
      <t xml:space="preserve">EYLÜL - </t>
    </r>
    <r>
      <rPr>
        <i/>
        <sz val="10"/>
        <rFont val="Arial"/>
        <family val="2"/>
        <charset val="162"/>
      </rPr>
      <t>September</t>
    </r>
  </si>
  <si>
    <r>
      <t xml:space="preserve">EKİM - </t>
    </r>
    <r>
      <rPr>
        <i/>
        <sz val="10"/>
        <rFont val="Arial"/>
        <family val="2"/>
        <charset val="162"/>
      </rPr>
      <t>October</t>
    </r>
  </si>
  <si>
    <r>
      <t xml:space="preserve">KASIM - </t>
    </r>
    <r>
      <rPr>
        <i/>
        <sz val="10"/>
        <rFont val="Arial"/>
        <family val="2"/>
        <charset val="162"/>
      </rPr>
      <t>November</t>
    </r>
  </si>
  <si>
    <r>
      <t xml:space="preserve">ARALIK - </t>
    </r>
    <r>
      <rPr>
        <i/>
        <sz val="10"/>
        <rFont val="Arial"/>
        <family val="2"/>
        <charset val="162"/>
      </rPr>
      <t>December</t>
    </r>
  </si>
  <si>
    <r>
      <t xml:space="preserve">III- BAĞIMLILAR - </t>
    </r>
    <r>
      <rPr>
        <i/>
        <sz val="10"/>
        <rFont val="Arial"/>
        <family val="2"/>
        <charset val="162"/>
      </rPr>
      <t>DEPENDENTS</t>
    </r>
  </si>
  <si>
    <r>
      <t xml:space="preserve">Aktif / Pasif Oranı - </t>
    </r>
    <r>
      <rPr>
        <i/>
        <sz val="10"/>
        <rFont val="Arial"/>
        <family val="2"/>
        <charset val="162"/>
      </rPr>
      <t>Insured/Pensioner Ratio</t>
    </r>
  </si>
  <si>
    <r>
      <t xml:space="preserve">4/a  Kapsamı - </t>
    </r>
    <r>
      <rPr>
        <i/>
        <sz val="10"/>
        <rFont val="Arial"/>
        <family val="2"/>
        <charset val="162"/>
      </rPr>
      <t>Social Insurance Coverage (4/a)</t>
    </r>
  </si>
  <si>
    <r>
      <rPr>
        <b/>
        <sz val="11"/>
        <rFont val="Arial"/>
        <family val="2"/>
        <charset val="162"/>
      </rPr>
      <t xml:space="preserve">  2- İsteğe Bağlı -</t>
    </r>
    <r>
      <rPr>
        <sz val="12"/>
        <rFont val="Arial"/>
        <family val="2"/>
        <charset val="162"/>
      </rPr>
      <t xml:space="preserve"> </t>
    </r>
    <r>
      <rPr>
        <i/>
        <sz val="10"/>
        <rFont val="Arial"/>
        <family val="2"/>
        <charset val="162"/>
      </rPr>
      <t>Voluntarily Insured</t>
    </r>
  </si>
  <si>
    <r>
      <t xml:space="preserve">II- PASİF (AYLIK VEYA GELİR ALANLAR) SİGORTALILAR </t>
    </r>
    <r>
      <rPr>
        <b/>
        <sz val="10"/>
        <rFont val="Arial"/>
        <family val="2"/>
        <charset val="162"/>
      </rPr>
      <t>-</t>
    </r>
    <r>
      <rPr>
        <b/>
        <i/>
        <sz val="10"/>
        <rFont val="Arial"/>
        <family val="2"/>
        <charset val="162"/>
      </rPr>
      <t xml:space="preserve"> </t>
    </r>
    <r>
      <rPr>
        <i/>
        <sz val="10"/>
        <rFont val="Arial"/>
        <family val="2"/>
        <charset val="162"/>
      </rPr>
      <t>PENSIONERS</t>
    </r>
  </si>
  <si>
    <r>
      <t xml:space="preserve">II- PASİF (AYLIK VEYA GELİR ALANLAR) SİGORTALILAR - </t>
    </r>
    <r>
      <rPr>
        <i/>
        <sz val="10"/>
        <rFont val="Arial"/>
        <family val="2"/>
        <charset val="162"/>
      </rPr>
      <t>PENSIONERS</t>
    </r>
  </si>
  <si>
    <r>
      <t xml:space="preserve">3 - Ölüm Aylığı Alanlar (Dosya) 
     </t>
    </r>
    <r>
      <rPr>
        <i/>
        <sz val="10"/>
        <rFont val="Arial"/>
        <family val="2"/>
        <charset val="162"/>
      </rPr>
      <t>Survivor's pensioners (file)</t>
    </r>
  </si>
  <si>
    <r>
      <t xml:space="preserve">4 - Ölüm Aylığı Alanlar (Kişi) 
     </t>
    </r>
    <r>
      <rPr>
        <i/>
        <sz val="10"/>
        <rFont val="Arial"/>
        <family val="2"/>
        <charset val="162"/>
      </rPr>
      <t>Widow's and Orphan's pensioners</t>
    </r>
  </si>
  <si>
    <r>
      <t xml:space="preserve">5 - Sürekli İşgöremezlik Geliri Alanlar
     </t>
    </r>
    <r>
      <rPr>
        <i/>
        <sz val="10"/>
        <rFont val="Arial"/>
        <family val="2"/>
        <charset val="162"/>
      </rPr>
      <t>Permanent incapacity income recipients</t>
    </r>
  </si>
  <si>
    <r>
      <t>6 - Sürekli İşgöremezlik Ölüm Geliri Alanlar (Dosya)</t>
    </r>
    <r>
      <rPr>
        <b/>
        <i/>
        <sz val="11"/>
        <rFont val="Arial"/>
        <family val="2"/>
        <charset val="162"/>
      </rPr>
      <t xml:space="preserve"> 
    </t>
    </r>
    <r>
      <rPr>
        <i/>
        <sz val="10"/>
        <rFont val="Arial"/>
        <family val="2"/>
        <charset val="162"/>
      </rPr>
      <t xml:space="preserve">Survivor's benefit recipients (permanent incapacity) (file) </t>
    </r>
  </si>
  <si>
    <r>
      <t>7 -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</si>
  <si>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4/b  Kapsamı - </t>
    </r>
    <r>
      <rPr>
        <i/>
        <sz val="10"/>
        <rFont val="Arial"/>
        <family val="2"/>
        <charset val="162"/>
      </rPr>
      <t>Social Insurance Coverage (4/b)</t>
    </r>
  </si>
  <si>
    <r>
      <t xml:space="preserve">II- PASİF (AYLIK VEYA GELİR ALANLAR)
SİGORTALILAR </t>
    </r>
    <r>
      <rPr>
        <b/>
        <sz val="10"/>
        <rFont val="Arial"/>
        <family val="2"/>
        <charset val="162"/>
      </rPr>
      <t>-</t>
    </r>
    <r>
      <rPr>
        <b/>
        <i/>
        <sz val="10"/>
        <rFont val="Arial"/>
        <family val="2"/>
        <charset val="162"/>
      </rPr>
      <t xml:space="preserve"> </t>
    </r>
    <r>
      <rPr>
        <i/>
        <sz val="10"/>
        <rFont val="Arial"/>
        <family val="2"/>
        <charset val="162"/>
      </rPr>
      <t>PENSIONERS</t>
    </r>
  </si>
  <si>
    <r>
      <rPr>
        <b/>
        <sz val="11"/>
        <rFont val="Arial"/>
        <family val="2"/>
        <charset val="162"/>
      </rPr>
      <t xml:space="preserve">          Zorunlu (Tarım Hariç)</t>
    </r>
    <r>
      <rPr>
        <sz val="11"/>
        <rFont val="Arial"/>
        <family val="2"/>
        <charset val="162"/>
      </rPr>
      <t xml:space="preserve">
          </t>
    </r>
    <r>
      <rPr>
        <i/>
        <sz val="10"/>
        <rFont val="Arial"/>
        <family val="2"/>
        <charset val="162"/>
      </rPr>
      <t>Compulsory (except Agricultural)</t>
    </r>
  </si>
  <si>
    <r>
      <t xml:space="preserve">4/b  Kapsamı (Tarım) 
 </t>
    </r>
    <r>
      <rPr>
        <i/>
        <sz val="10"/>
        <rFont val="Arial"/>
        <family val="2"/>
        <charset val="162"/>
      </rPr>
      <t>Social Insurance Coverage (4/b Agricultural)</t>
    </r>
  </si>
  <si>
    <r>
      <t xml:space="preserve">4/b  TARIM SİGORTALISI
</t>
    </r>
    <r>
      <rPr>
        <i/>
        <sz val="10"/>
        <rFont val="Arial"/>
        <family val="2"/>
        <charset val="162"/>
      </rPr>
      <t>4/b Agricultural</t>
    </r>
  </si>
  <si>
    <r>
      <rPr>
        <b/>
        <sz val="11"/>
        <rFont val="Arial"/>
        <family val="2"/>
        <charset val="162"/>
      </rPr>
      <t>1-  Tarım Zorunlu (4/b)</t>
    </r>
    <r>
      <rPr>
        <sz val="11"/>
        <rFont val="Arial"/>
        <family val="2"/>
        <charset val="162"/>
      </rPr>
      <t xml:space="preserve"> -</t>
    </r>
    <r>
      <rPr>
        <i/>
        <sz val="10"/>
        <rFont val="Arial"/>
        <family val="2"/>
        <charset val="162"/>
      </rPr>
      <t xml:space="preserve"> Agricultural Compulsory (4/b)</t>
    </r>
  </si>
  <si>
    <r>
      <t xml:space="preserve">2- Diğer Sigortalılar </t>
    </r>
    <r>
      <rPr>
        <sz val="11"/>
        <rFont val="Arial"/>
        <family val="2"/>
        <charset val="162"/>
      </rPr>
      <t xml:space="preserve">- </t>
    </r>
    <r>
      <rPr>
        <i/>
        <sz val="10"/>
        <rFont val="Arial"/>
        <family val="2"/>
        <charset val="162"/>
      </rPr>
      <t>Voluntarily Insured</t>
    </r>
  </si>
  <si>
    <r>
      <t xml:space="preserve">3 - Vazife Malulü  Aylığı Alanlar 
      </t>
    </r>
    <r>
      <rPr>
        <i/>
        <sz val="10"/>
        <rFont val="Arial"/>
        <family val="2"/>
        <charset val="162"/>
      </rPr>
      <t>Duty invalidity pensioners</t>
    </r>
  </si>
  <si>
    <r>
      <t xml:space="preserve">4/c  Kapsamı - </t>
    </r>
    <r>
      <rPr>
        <i/>
        <sz val="10"/>
        <rFont val="Arial"/>
        <family val="2"/>
        <charset val="162"/>
      </rPr>
      <t>Social Insurance Coverage (4/c)</t>
    </r>
  </si>
  <si>
    <t>Table 5 - Insured People, Pensioners And Income Recipients in 4/b Coverage</t>
  </si>
  <si>
    <t>Table 4 -Insured People, Pensioners And Income Recipients In 4/a Coverage</t>
  </si>
  <si>
    <r>
      <t xml:space="preserve">İLLER 
</t>
    </r>
    <r>
      <rPr>
        <i/>
        <sz val="10"/>
        <color indexed="8"/>
        <rFont val="Arial"/>
        <family val="2"/>
        <charset val="162"/>
      </rPr>
      <t>Provinces</t>
    </r>
  </si>
  <si>
    <r>
      <t xml:space="preserve">TOPLAM AKTİF (I+II+III+IV+V+VI)
</t>
    </r>
    <r>
      <rPr>
        <i/>
        <sz val="10"/>
        <rFont val="Arial"/>
        <family val="2"/>
        <charset val="162"/>
      </rPr>
      <t>Total Insured</t>
    </r>
  </si>
  <si>
    <r>
      <t xml:space="preserve">ZORUNLU  (I)
</t>
    </r>
    <r>
      <rPr>
        <i/>
        <sz val="10"/>
        <rFont val="Arial"/>
        <family val="2"/>
        <charset val="162"/>
      </rPr>
      <t>Compulsory Insured</t>
    </r>
  </si>
  <si>
    <r>
      <t xml:space="preserve">STAJYER VE KURSİYERLER (II)
</t>
    </r>
    <r>
      <rPr>
        <i/>
        <sz val="10"/>
        <rFont val="Arial"/>
        <family val="2"/>
        <charset val="162"/>
      </rPr>
      <t>Intern and trainee</t>
    </r>
  </si>
  <si>
    <r>
      <t xml:space="preserve">ÇIRAKLAR (III) </t>
    </r>
    <r>
      <rPr>
        <i/>
        <sz val="10"/>
        <rFont val="Arial"/>
        <family val="2"/>
        <charset val="162"/>
      </rPr>
      <t>Apprenticies</t>
    </r>
  </si>
  <si>
    <r>
      <t xml:space="preserve">
AKTİF SİGORTALILAR 
</t>
    </r>
    <r>
      <rPr>
        <i/>
        <sz val="10"/>
        <rFont val="Arial"/>
        <family val="2"/>
        <charset val="162"/>
      </rPr>
      <t>Active Insured People</t>
    </r>
  </si>
  <si>
    <r>
      <t xml:space="preserve">DİĞER SİGORTALILAR (V) (*)
</t>
    </r>
    <r>
      <rPr>
        <i/>
        <sz val="10"/>
        <rFont val="Arial"/>
        <family val="2"/>
        <charset val="162"/>
      </rPr>
      <t>Insured Working Part-Time and Others</t>
    </r>
  </si>
  <si>
    <r>
      <t xml:space="preserve">Sürekli  İş Göremezlik Ölüm Geliri Alanlar(XII) (Kişi) 
</t>
    </r>
    <r>
      <rPr>
        <i/>
        <sz val="10"/>
        <color indexed="8"/>
        <rFont val="Arial"/>
        <family val="2"/>
        <charset val="162"/>
      </rPr>
      <t>Survivor's benefit recipients (permanent incapacity) (person)</t>
    </r>
  </si>
  <si>
    <r>
      <t xml:space="preserve">Ölüm Aylığı Alanlar (IX)
(Kişi) 
</t>
    </r>
    <r>
      <rPr>
        <i/>
        <sz val="10"/>
        <color indexed="8"/>
        <rFont val="Arial"/>
        <family val="2"/>
        <charset val="162"/>
      </rPr>
      <t>Widow's and Orphan's pensioners</t>
    </r>
  </si>
  <si>
    <r>
      <t xml:space="preserve">Yaşlılık Aylığı Alanlar (VIII) 
</t>
    </r>
    <r>
      <rPr>
        <i/>
        <sz val="10"/>
        <rFont val="Arial"/>
        <family val="2"/>
        <charset val="162"/>
      </rPr>
      <t>Old-age pensioners</t>
    </r>
  </si>
  <si>
    <r>
      <t xml:space="preserve">Malüllük Aylığı Alanlar (VII) 
</t>
    </r>
    <r>
      <rPr>
        <i/>
        <sz val="10"/>
        <rFont val="Arial"/>
        <family val="2"/>
        <charset val="162"/>
      </rPr>
      <t>Invalidity pensioners</t>
    </r>
  </si>
  <si>
    <r>
      <t xml:space="preserve">Sürekli  İş Göremezlik Ölüm Geliri Alanlar(XIX) (Kişi) 
</t>
    </r>
    <r>
      <rPr>
        <i/>
        <sz val="10"/>
        <color indexed="8"/>
        <rFont val="Arial"/>
        <family val="2"/>
        <charset val="162"/>
      </rPr>
      <t>Survivor's benefit recipients (permanent incapacity) (person)</t>
    </r>
  </si>
  <si>
    <r>
      <t xml:space="preserve">KAPSAM
</t>
    </r>
    <r>
      <rPr>
        <i/>
        <sz val="10"/>
        <color indexed="8"/>
        <rFont val="Arial"/>
        <family val="2"/>
        <charset val="162"/>
      </rPr>
      <t>Coverage</t>
    </r>
  </si>
  <si>
    <r>
      <t xml:space="preserve">İL KODU  
</t>
    </r>
    <r>
      <rPr>
        <sz val="10"/>
        <color indexed="8"/>
        <rFont val="Arial"/>
        <family val="2"/>
        <charset val="162"/>
      </rPr>
      <t>Provinces code</t>
    </r>
  </si>
  <si>
    <r>
      <t xml:space="preserve">TOPLAM AYLIK VEYA GELİR ALANLAR (KİŞİ)  (VII+VIII+IX+XI+XII+XIV+XV+XVI+XVIII+XIX)
</t>
    </r>
    <r>
      <rPr>
        <i/>
        <sz val="10"/>
        <rFont val="Arial"/>
        <family val="2"/>
        <charset val="162"/>
      </rPr>
      <t xml:space="preserve">Total </t>
    </r>
    <r>
      <rPr>
        <b/>
        <i/>
        <sz val="10"/>
        <rFont val="Arial"/>
        <family val="2"/>
        <charset val="162"/>
      </rPr>
      <t xml:space="preserve">
</t>
    </r>
    <r>
      <rPr>
        <i/>
        <sz val="10"/>
        <rFont val="Arial"/>
        <family val="2"/>
        <charset val="162"/>
      </rPr>
      <t>Pensioners or Recipients (Person)</t>
    </r>
  </si>
  <si>
    <r>
      <t xml:space="preserve">Yaşlılık Aylığı Alanlar (XV) 
</t>
    </r>
    <r>
      <rPr>
        <i/>
        <sz val="10"/>
        <rFont val="Arial"/>
        <family val="2"/>
        <charset val="162"/>
      </rPr>
      <t>Old-age pensioners</t>
    </r>
  </si>
  <si>
    <r>
      <t xml:space="preserve">Sürekli  İş Göremezlik Ölüm Geliri Alanlar (XX) (Dosya) 
</t>
    </r>
    <r>
      <rPr>
        <i/>
        <sz val="10"/>
        <color indexed="8"/>
        <rFont val="Arial"/>
        <family val="2"/>
        <charset val="162"/>
      </rPr>
      <t xml:space="preserve">Survivor's benefit recipients (permanent incapacity) (file) </t>
    </r>
  </si>
  <si>
    <r>
      <t xml:space="preserve">TOPLAM
</t>
    </r>
    <r>
      <rPr>
        <i/>
        <sz val="10"/>
        <color indexed="8"/>
        <rFont val="Arial"/>
        <family val="2"/>
        <charset val="162"/>
      </rPr>
      <t>Total</t>
    </r>
  </si>
  <si>
    <r>
      <t xml:space="preserve">TOPLAM
</t>
    </r>
    <r>
      <rPr>
        <i/>
        <sz val="10"/>
        <color indexed="8"/>
        <rFont val="Arial"/>
        <family val="2"/>
        <charset val="162"/>
      </rPr>
      <t xml:space="preserve">Total </t>
    </r>
  </si>
  <si>
    <t xml:space="preserve">Table 8-  Distribution Of  Insured People, Pensioners And Income Recipients In 4/b Coverage By Provinces </t>
  </si>
  <si>
    <r>
      <t xml:space="preserve">İller 
</t>
    </r>
    <r>
      <rPr>
        <i/>
        <sz val="10"/>
        <rFont val="Arial"/>
        <family val="2"/>
        <charset val="162"/>
      </rPr>
      <t>Provinces</t>
    </r>
  </si>
  <si>
    <r>
      <t xml:space="preserve">İl Kodu 
 </t>
    </r>
    <r>
      <rPr>
        <b/>
        <i/>
        <sz val="10"/>
        <color indexed="8"/>
        <rFont val="Arial"/>
        <family val="2"/>
        <charset val="162"/>
      </rPr>
      <t xml:space="preserve"> </t>
    </r>
    <r>
      <rPr>
        <i/>
        <sz val="10"/>
        <color indexed="8"/>
        <rFont val="Arial"/>
        <family val="2"/>
        <charset val="162"/>
      </rPr>
      <t>Provinces code</t>
    </r>
  </si>
  <si>
    <r>
      <t>Malüllük Aylığı Alanlar (I)</t>
    </r>
    <r>
      <rPr>
        <i/>
        <sz val="12"/>
        <rFont val="Arial"/>
        <family val="2"/>
      </rPr>
      <t xml:space="preserve"> </t>
    </r>
    <r>
      <rPr>
        <i/>
        <sz val="10"/>
        <rFont val="Arial"/>
        <family val="2"/>
        <charset val="162"/>
      </rPr>
      <t>Invalidity pensioners</t>
    </r>
  </si>
  <si>
    <r>
      <t xml:space="preserve"> Vazife  Malulü  Aylığı Alanlar (II)
</t>
    </r>
    <r>
      <rPr>
        <i/>
        <sz val="12"/>
        <rFont val="Arial"/>
        <family val="2"/>
      </rPr>
      <t xml:space="preserve"> </t>
    </r>
    <r>
      <rPr>
        <i/>
        <sz val="10"/>
        <rFont val="Arial"/>
        <family val="2"/>
        <charset val="162"/>
      </rPr>
      <t>Duty invalidity pensioners</t>
    </r>
  </si>
  <si>
    <r>
      <t xml:space="preserve">Yaşlılık Aylığı Alanlar (III) 
</t>
    </r>
    <r>
      <rPr>
        <i/>
        <sz val="10"/>
        <rFont val="Arial"/>
        <family val="2"/>
        <charset val="162"/>
      </rPr>
      <t>Old-age pensioners</t>
    </r>
  </si>
  <si>
    <r>
      <t xml:space="preserve">Ölüm Aylığı Alanlar (IV)
(Dosya) 
</t>
    </r>
    <r>
      <rPr>
        <i/>
        <sz val="10"/>
        <rFont val="Arial"/>
        <family val="2"/>
        <charset val="162"/>
      </rPr>
      <t>Survivor's pensioners (file)</t>
    </r>
  </si>
  <si>
    <r>
      <t xml:space="preserve">Ölüm Aylığı Alanlar (V)
(Kişi) 
</t>
    </r>
    <r>
      <rPr>
        <i/>
        <sz val="10"/>
        <rFont val="Arial"/>
        <family val="2"/>
        <charset val="162"/>
      </rPr>
      <t>Widow's and Orphan's pensioners</t>
    </r>
  </si>
  <si>
    <r>
      <t xml:space="preserve">Ölüm </t>
    </r>
    <r>
      <rPr>
        <b/>
        <i/>
        <sz val="12"/>
        <rFont val="Arial"/>
        <family val="2"/>
      </rPr>
      <t xml:space="preserve">
</t>
    </r>
    <r>
      <rPr>
        <i/>
        <sz val="10"/>
        <rFont val="Arial"/>
        <family val="2"/>
        <charset val="162"/>
      </rPr>
      <t>Death</t>
    </r>
  </si>
  <si>
    <r>
      <t>AYLIK ALANLAR</t>
    </r>
    <r>
      <rPr>
        <b/>
        <i/>
        <sz val="12"/>
        <rFont val="Arial"/>
        <family val="2"/>
      </rPr>
      <t xml:space="preserve">  
</t>
    </r>
    <r>
      <rPr>
        <i/>
        <sz val="10"/>
        <rFont val="Arial"/>
        <family val="2"/>
        <charset val="162"/>
      </rPr>
      <t>Pensioners</t>
    </r>
    <r>
      <rPr>
        <i/>
        <sz val="12"/>
        <rFont val="Arial"/>
        <family val="2"/>
      </rPr>
      <t xml:space="preserve"> </t>
    </r>
  </si>
  <si>
    <r>
      <t xml:space="preserve">Toplam Aylık Alanlar
(Dosya) (I+II+III+IV)
</t>
    </r>
    <r>
      <rPr>
        <b/>
        <sz val="10"/>
        <rFont val="Arial"/>
        <family val="2"/>
        <charset val="162"/>
      </rPr>
      <t xml:space="preserve"> </t>
    </r>
    <r>
      <rPr>
        <i/>
        <sz val="10"/>
        <rFont val="Arial"/>
        <family val="2"/>
        <charset val="162"/>
      </rPr>
      <t>Total Pensioners (File)</t>
    </r>
  </si>
  <si>
    <r>
      <t xml:space="preserve">Toplam Aylık Alanlar (Kişi) (I+II+III+V)
</t>
    </r>
    <r>
      <rPr>
        <i/>
        <sz val="10"/>
        <rFont val="Arial"/>
        <family val="2"/>
        <charset val="162"/>
      </rPr>
      <t>Total Pensioners  (Person)</t>
    </r>
  </si>
  <si>
    <t>Table  3 - Social Security Coverage ( 4/a, 4/b, 4/c)</t>
  </si>
  <si>
    <r>
      <t>TARIM (2925 skg) (IV)</t>
    </r>
    <r>
      <rPr>
        <sz val="11"/>
        <rFont val="Arial"/>
        <family val="2"/>
        <charset val="162"/>
      </rPr>
      <t xml:space="preserve"> 
</t>
    </r>
    <r>
      <rPr>
        <i/>
        <sz val="10"/>
        <rFont val="Arial"/>
        <family val="2"/>
        <charset val="162"/>
      </rPr>
      <t>Insured in Agricultural Sector</t>
    </r>
  </si>
  <si>
    <r>
      <t>YURT DIŞI TOPLULUK (VI)</t>
    </r>
    <r>
      <rPr>
        <sz val="11"/>
        <rFont val="Arial"/>
        <family val="2"/>
        <charset val="162"/>
      </rPr>
      <t xml:space="preserve"> </t>
    </r>
    <r>
      <rPr>
        <i/>
        <sz val="10"/>
        <rFont val="Arial"/>
        <family val="2"/>
        <charset val="162"/>
      </rPr>
      <t>Collective Insured</t>
    </r>
  </si>
  <si>
    <r>
      <t xml:space="preserve">TOPLAM AYLIK VEYA GELİR ALANLAR (DOSYA) (VII+VIII+X+XI+XIII+XIV+XV+XVII+XVIII+XX)
</t>
    </r>
    <r>
      <rPr>
        <i/>
        <sz val="10"/>
        <rFont val="Arial"/>
        <family val="2"/>
        <charset val="162"/>
      </rPr>
      <t>Total</t>
    </r>
    <r>
      <rPr>
        <b/>
        <i/>
        <sz val="10"/>
        <rFont val="Arial"/>
        <family val="2"/>
        <charset val="162"/>
      </rPr>
      <t xml:space="preserve"> </t>
    </r>
    <r>
      <rPr>
        <i/>
        <sz val="10"/>
        <rFont val="Arial"/>
        <family val="2"/>
        <charset val="162"/>
      </rPr>
      <t>Pensioners or Recipients (File)</t>
    </r>
    <r>
      <rPr>
        <i/>
        <sz val="11"/>
        <rFont val="Arial"/>
        <family val="2"/>
        <charset val="162"/>
      </rPr>
      <t xml:space="preserve">
</t>
    </r>
  </si>
  <si>
    <r>
      <t xml:space="preserve">4/a (TARIM  2925 )
</t>
    </r>
    <r>
      <rPr>
        <i/>
        <sz val="10"/>
        <rFont val="Arial"/>
        <family val="2"/>
        <charset val="162"/>
      </rPr>
      <t>4/a Agricultural (2925)</t>
    </r>
  </si>
  <si>
    <r>
      <t xml:space="preserve">4/b Kapsamında (Tarım Hariç) Aylık veya Gelir  Alanlar 
</t>
    </r>
    <r>
      <rPr>
        <i/>
        <sz val="10"/>
        <rFont val="Arial"/>
        <family val="2"/>
        <charset val="162"/>
      </rPr>
      <t>Pensioners and income recipients in 4/b coverage (not including agriculture insurance)</t>
    </r>
  </si>
  <si>
    <r>
      <t xml:space="preserve">İller
</t>
    </r>
    <r>
      <rPr>
        <b/>
        <sz val="10"/>
        <rFont val="Arial"/>
        <family val="2"/>
        <charset val="162"/>
      </rPr>
      <t xml:space="preserve">  </t>
    </r>
    <r>
      <rPr>
        <sz val="10"/>
        <rFont val="Arial"/>
        <family val="2"/>
        <charset val="162"/>
      </rPr>
      <t>Provinces</t>
    </r>
  </si>
  <si>
    <r>
      <t>İL KODU</t>
    </r>
    <r>
      <rPr>
        <i/>
        <sz val="11"/>
        <rFont val="Arial"/>
        <family val="2"/>
        <charset val="162"/>
      </rPr>
      <t xml:space="preserve"> 
</t>
    </r>
    <r>
      <rPr>
        <i/>
        <sz val="10"/>
        <rFont val="Arial"/>
        <family val="2"/>
        <charset val="162"/>
      </rPr>
      <t>Provinces code</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</si>
  <si>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</si>
  <si>
    <r>
      <t xml:space="preserve">Malüllük Aylığı Alanlar (III)
</t>
    </r>
    <r>
      <rPr>
        <i/>
        <sz val="10"/>
        <rFont val="Arial"/>
        <family val="2"/>
        <charset val="162"/>
      </rPr>
      <t xml:space="preserve"> Invalidity pensioners</t>
    </r>
  </si>
  <si>
    <r>
      <t>Yaşlılık Aylığı Alanlar (IV)</t>
    </r>
    <r>
      <rPr>
        <b/>
        <i/>
        <sz val="11"/>
        <rFont val="Arial"/>
        <family val="2"/>
        <charset val="162"/>
      </rPr>
      <t xml:space="preserve"> 
</t>
    </r>
    <r>
      <rPr>
        <i/>
        <sz val="10"/>
        <rFont val="Arial"/>
        <family val="2"/>
        <charset val="162"/>
      </rPr>
      <t>Old-age pensioners</t>
    </r>
  </si>
  <si>
    <r>
      <t xml:space="preserve">Ölüm Aylığı Alanlar (V)
(Dosya) 
</t>
    </r>
    <r>
      <rPr>
        <i/>
        <sz val="10"/>
        <rFont val="Arial"/>
        <family val="2"/>
        <charset val="162"/>
      </rPr>
      <t>Survivor's pensioners (file)</t>
    </r>
  </si>
  <si>
    <r>
      <t xml:space="preserve">Ölüm Aylığı Alanlar (VI)
(Kişi) 
</t>
    </r>
    <r>
      <rPr>
        <i/>
        <sz val="10"/>
        <rFont val="Arial"/>
        <family val="2"/>
        <charset val="162"/>
      </rPr>
      <t>Widow's and Orphan's pensioners</t>
    </r>
  </si>
  <si>
    <r>
      <t>Sürekli İş Göremezlik Geliri Alanlar (VII)</t>
    </r>
    <r>
      <rPr>
        <b/>
        <sz val="11"/>
        <color indexed="8"/>
        <rFont val="Arial"/>
        <family val="2"/>
        <charset val="162"/>
      </rPr>
      <t xml:space="preserve">  
</t>
    </r>
    <r>
      <rPr>
        <i/>
        <sz val="10"/>
        <color indexed="8"/>
        <rFont val="Arial"/>
        <family val="2"/>
        <charset val="162"/>
      </rPr>
      <t>Permanent incapacity income recipients</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</si>
  <si>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</si>
  <si>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 Sürekli İşgöremezlik Ölüm Geliri Alanlar (Dosya)(VIII) 
</t>
    </r>
    <r>
      <rPr>
        <i/>
        <sz val="10"/>
        <rFont val="Arial"/>
        <family val="2"/>
        <charset val="162"/>
      </rPr>
      <t>Survivor's benefit recipients (permanent incapacity) (file)</t>
    </r>
    <r>
      <rPr>
        <b/>
        <i/>
        <sz val="10"/>
        <rFont val="Arial"/>
        <family val="2"/>
        <charset val="162"/>
      </rPr>
      <t xml:space="preserve"> </t>
    </r>
  </si>
  <si>
    <r>
      <t xml:space="preserve">Sürekli İşgöremezlik Ölüm Geliri Alanlar (Kişi) (IX) 
</t>
    </r>
    <r>
      <rPr>
        <i/>
        <sz val="10"/>
        <rFont val="Arial"/>
        <family val="2"/>
        <charset val="162"/>
      </rPr>
      <t>Survivor's benefit recipients (permanent incapacity) (person)</t>
    </r>
  </si>
  <si>
    <r>
      <t>Malüllük Aylığı Alanlar (X)</t>
    </r>
    <r>
      <rPr>
        <b/>
        <i/>
        <sz val="11"/>
        <rFont val="Arial"/>
        <family val="2"/>
        <charset val="162"/>
      </rPr>
      <t xml:space="preserve"> 
</t>
    </r>
    <r>
      <rPr>
        <i/>
        <sz val="10"/>
        <rFont val="Arial"/>
        <family val="2"/>
        <charset val="162"/>
      </rPr>
      <t>Invalidity pensioners</t>
    </r>
  </si>
  <si>
    <r>
      <t xml:space="preserve">Yaşlılık Aylığı Alanlar (XI) 
</t>
    </r>
    <r>
      <rPr>
        <i/>
        <sz val="10"/>
        <rFont val="Arial"/>
        <family val="2"/>
        <charset val="162"/>
      </rPr>
      <t>Old-age pensioners</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</si>
  <si>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</si>
  <si>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Ölüm Aylığı Alanlar (XII)
(Dosya) 
</t>
    </r>
    <r>
      <rPr>
        <i/>
        <sz val="10"/>
        <rFont val="Arial"/>
        <family val="2"/>
        <charset val="162"/>
      </rPr>
      <t>Survivor's pensioners (file)</t>
    </r>
  </si>
  <si>
    <r>
      <t xml:space="preserve">Ölüm Aylığı Alanlar (XIIII)
(Kişi) 
</t>
    </r>
    <r>
      <rPr>
        <i/>
        <sz val="10"/>
        <rFont val="Arial"/>
        <family val="2"/>
        <charset val="162"/>
      </rPr>
      <t>Widow's and Orphan's pensioners</t>
    </r>
  </si>
  <si>
    <r>
      <t xml:space="preserve">Sürekli İş Göremezlik Geliri Alanlar (XIV)  
</t>
    </r>
    <r>
      <rPr>
        <i/>
        <sz val="10"/>
        <rFont val="Arial"/>
        <family val="2"/>
        <charset val="162"/>
      </rPr>
      <t>Permanent incapacity income recipients</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</si>
  <si>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</si>
  <si>
    <r>
      <t xml:space="preserve"> Sürekli İşgöremezlik Ölüm Geliri Alanlar (Dosya)(XV)</t>
    </r>
    <r>
      <rPr>
        <i/>
        <sz val="11"/>
        <rFont val="Arial"/>
        <family val="2"/>
        <charset val="162"/>
      </rPr>
      <t xml:space="preserve"> </t>
    </r>
    <r>
      <rPr>
        <i/>
        <sz val="10"/>
        <rFont val="Arial"/>
        <family val="2"/>
        <charset val="162"/>
      </rPr>
      <t xml:space="preserve">Survivor's benefit recipients (permanent incapacity) (file) </t>
    </r>
  </si>
  <si>
    <r>
      <t xml:space="preserve">Sürekli İşgöremezlik Ölüm Geliri Alanlar (Kişi) (XVI) </t>
    </r>
    <r>
      <rPr>
        <i/>
        <sz val="10"/>
        <rFont val="Arial"/>
        <family val="2"/>
        <charset val="162"/>
      </rPr>
      <t>Survivor's benefit recipients (permanent incapacity) (person)</t>
    </r>
  </si>
  <si>
    <r>
      <t xml:space="preserve">TOPLAM AYLIK VEYA GELİR ALANLAR 
(Dosya) (III+IV+V+VII+VIII+X+XI+XII+XIV+XV)
</t>
    </r>
    <r>
      <rPr>
        <i/>
        <sz val="10"/>
        <rFont val="Arial"/>
        <family val="2"/>
        <charset val="162"/>
      </rPr>
      <t>Total Pensioners or Recipients (File)</t>
    </r>
  </si>
  <si>
    <r>
      <t xml:space="preserve">TOPLAM AYLIK ALANLAR (Kişi)  (III+IV+VI+VII+IX+X+XI+XIII+XIV+XVI) </t>
    </r>
    <r>
      <rPr>
        <i/>
        <sz val="10"/>
        <rFont val="Arial"/>
        <family val="2"/>
        <charset val="162"/>
      </rPr>
      <t>Total</t>
    </r>
    <r>
      <rPr>
        <b/>
        <i/>
        <sz val="10"/>
        <rFont val="Arial"/>
        <family val="2"/>
        <charset val="162"/>
      </rPr>
      <t xml:space="preserve"> </t>
    </r>
    <r>
      <rPr>
        <i/>
        <sz val="10"/>
        <rFont val="Arial"/>
        <family val="2"/>
        <charset val="162"/>
      </rPr>
      <t>Pensioners (Person)</t>
    </r>
  </si>
  <si>
    <r>
      <t xml:space="preserve">Tarım hariç 4/b Kapsam 
</t>
    </r>
    <r>
      <rPr>
        <i/>
        <sz val="10"/>
        <rFont val="Arial"/>
        <family val="2"/>
        <charset val="162"/>
      </rPr>
      <t>4/b Coverage (not including agriculture insurance )</t>
    </r>
  </si>
  <si>
    <r>
      <t xml:space="preserve"> 4/b Tarım Kapsamı 
</t>
    </r>
    <r>
      <rPr>
        <i/>
        <sz val="10"/>
        <rFont val="Arial"/>
        <family val="2"/>
        <charset val="162"/>
      </rPr>
      <t>4/b Agricultural Coverage</t>
    </r>
  </si>
  <si>
    <r>
      <t xml:space="preserve">Vataniler 
(Kişi)
</t>
    </r>
    <r>
      <rPr>
        <i/>
        <sz val="10"/>
        <rFont val="Arial"/>
        <family val="2"/>
        <charset val="162"/>
      </rPr>
      <t>Patriotic Services (Person)</t>
    </r>
  </si>
  <si>
    <r>
      <t xml:space="preserve">4/c Kapsamı 
</t>
    </r>
    <r>
      <rPr>
        <sz val="10"/>
        <rFont val="Arial"/>
        <family val="2"/>
        <charset val="162"/>
      </rPr>
      <t>Coverage 4/c</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</si>
  <si>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</si>
  <si>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</si>
  <si>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r>
      <t xml:space="preserve"> 4/b  (TARIM HARİÇ)
</t>
    </r>
    <r>
      <rPr>
        <i/>
        <sz val="10"/>
        <rFont val="Arial"/>
        <family val="2"/>
        <charset val="162"/>
      </rPr>
      <t>4/b (except Agricultural)</t>
    </r>
  </si>
  <si>
    <r>
      <t xml:space="preserve"> 4/b TARIM 
</t>
    </r>
    <r>
      <rPr>
        <i/>
        <sz val="10"/>
        <rFont val="Arial"/>
        <family val="2"/>
        <charset val="162"/>
      </rPr>
      <t>4/b Agricultural</t>
    </r>
  </si>
  <si>
    <t xml:space="preserve"> Permanent</t>
  </si>
  <si>
    <t>Temporary</t>
  </si>
  <si>
    <t>Public</t>
  </si>
  <si>
    <t>Private</t>
  </si>
  <si>
    <t>General Total</t>
  </si>
  <si>
    <t>Permanent</t>
  </si>
  <si>
    <r>
      <t>4 - Tarım (4/a-2925)</t>
    </r>
    <r>
      <rPr>
        <b/>
        <i/>
        <sz val="11"/>
        <rFont val="Arial"/>
        <family val="2"/>
        <charset val="162"/>
      </rPr>
      <t xml:space="preserve"> </t>
    </r>
    <r>
      <rPr>
        <i/>
        <sz val="10"/>
        <rFont val="Arial"/>
        <family val="2"/>
        <charset val="162"/>
      </rPr>
      <t xml:space="preserve"> 
     Insured in Agricultural Sector(SSI) </t>
    </r>
  </si>
  <si>
    <r>
      <rPr>
        <b/>
        <sz val="11"/>
        <rFont val="Arial"/>
        <family val="2"/>
        <charset val="162"/>
      </rPr>
      <t xml:space="preserve">UZUN VADELİ SİGORTA </t>
    </r>
    <r>
      <rPr>
        <sz val="11"/>
        <rFont val="Arial"/>
        <family val="2"/>
        <charset val="162"/>
      </rPr>
      <t xml:space="preserve">
</t>
    </r>
    <r>
      <rPr>
        <i/>
        <sz val="10"/>
        <rFont val="Arial"/>
        <family val="2"/>
        <charset val="162"/>
      </rPr>
      <t>Long Term Insurance</t>
    </r>
  </si>
  <si>
    <r>
      <t xml:space="preserve">EK 9
</t>
    </r>
    <r>
      <rPr>
        <i/>
        <sz val="10"/>
        <rFont val="Arial"/>
        <family val="2"/>
        <charset val="162"/>
      </rPr>
      <t>Additional 9</t>
    </r>
  </si>
  <si>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</si>
  <si>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</si>
  <si>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</si>
  <si>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</si>
  <si>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</si>
  <si>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</si>
  <si>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</si>
  <si>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</si>
  <si>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</si>
  <si>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</si>
  <si>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</si>
  <si>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</si>
  <si>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charset val="162"/>
      </rPr>
      <t>Metadata</t>
    </r>
  </si>
  <si>
    <r>
      <t xml:space="preserve">METAVERİ - İŞYERİ VE SİGORTALI
</t>
    </r>
    <r>
      <rPr>
        <b/>
        <i/>
        <sz val="12"/>
        <color indexed="9"/>
        <rFont val="Times New Roman"/>
        <family val="1"/>
        <charset val="162"/>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</si>
  <si>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</si>
  <si>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</si>
  <si>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</si>
  <si>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</si>
  <si>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</si>
  <si>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</si>
  <si>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</si>
  <si>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</si>
  <si>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</si>
  <si>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</si>
  <si>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</si>
  <si>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</si>
  <si>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</si>
  <si>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</si>
  <si>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</si>
  <si>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</si>
  <si>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</si>
  <si>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</si>
  <si>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</si>
  <si>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</si>
  <si>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</si>
  <si>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</si>
  <si>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</si>
  <si>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r>
      <rPr>
        <b/>
        <sz val="11"/>
        <rFont val="Arial"/>
        <family val="2"/>
        <charset val="162"/>
      </rPr>
      <t xml:space="preserve">          Zorunlu Tarım Hariç</t>
    </r>
    <r>
      <rPr>
        <sz val="11"/>
        <rFont val="Arial"/>
        <family val="2"/>
        <charset val="162"/>
      </rPr>
      <t xml:space="preserve">
          </t>
    </r>
    <r>
      <rPr>
        <i/>
        <sz val="10"/>
        <rFont val="Arial"/>
        <family val="2"/>
        <charset val="162"/>
      </rPr>
      <t>Compulsory (except Agricultural)</t>
    </r>
  </si>
  <si>
    <r>
      <t xml:space="preserve">III- BAĞIMLILAR - </t>
    </r>
    <r>
      <rPr>
        <b/>
        <i/>
        <sz val="10"/>
        <rFont val="Arial"/>
        <family val="2"/>
        <charset val="162"/>
      </rPr>
      <t>DEPENDENTS</t>
    </r>
  </si>
  <si>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</si>
  <si>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</si>
  <si>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</si>
  <si>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r>
      <t xml:space="preserve">5- Diğer Sigortalılar(*) </t>
    </r>
    <r>
      <rPr>
        <sz val="11"/>
        <rFont val="Arial"/>
        <family val="2"/>
        <charset val="162"/>
      </rPr>
      <t xml:space="preserve">- </t>
    </r>
    <r>
      <rPr>
        <i/>
        <sz val="10"/>
        <rFont val="Arial"/>
        <family val="2"/>
        <charset val="162"/>
      </rPr>
      <t>Voluntarily Insured</t>
    </r>
  </si>
  <si>
    <r>
      <t>6-Stajyer ve Kursiyerler(**)</t>
    </r>
    <r>
      <rPr>
        <sz val="10"/>
        <rFont val="Arial"/>
        <family val="2"/>
        <charset val="162"/>
      </rPr>
      <t xml:space="preserve"> </t>
    </r>
    <r>
      <rPr>
        <sz val="12"/>
        <rFont val="Arial"/>
        <family val="2"/>
        <charset val="162"/>
      </rPr>
      <t>-</t>
    </r>
    <r>
      <rPr>
        <i/>
        <sz val="10"/>
        <rFont val="Arial"/>
        <family val="2"/>
        <charset val="162"/>
      </rPr>
      <t xml:space="preserve"> Intern and trainee</t>
    </r>
  </si>
  <si>
    <t xml:space="preserve">Not: 4/a kapsamındaki sigortalı: Hizmet akdi ile işveren tarafından çalıştırılan sigortalı verileri, iş yeri bazlı olup; aylık prim ve hizmet belgeleri ile yapılan bildirimler esas alınarak derlenmektedir. </t>
  </si>
  <si>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</si>
  <si>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</si>
  <si>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</si>
  <si>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t>NOT: Aylık alan kişi sayılarının içine primsiz aylık alanlar dahil olup,2018 yılı itibariyle vatanilerin kendileri yaşlılık aylığı alanlara, vatani haksahipleri ise ölüm haksahiplerine  dahil edilmiştir.</t>
  </si>
  <si>
    <t>Not: Stajyer,kursiyer, çırak vb. hariç olup uzun vade sigorta kolları kapsamındaki bildirimlerdir.</t>
  </si>
  <si>
    <r>
      <t xml:space="preserve">TAŞRA TEŞKİLATI
</t>
    </r>
    <r>
      <rPr>
        <i/>
        <sz val="10"/>
        <rFont val="Arial"/>
        <family val="2"/>
        <charset val="162"/>
      </rPr>
      <t xml:space="preserve">Provincial </t>
    </r>
    <r>
      <rPr>
        <i/>
        <sz val="10"/>
        <rFont val="Arial"/>
        <family val="2"/>
      </rPr>
      <t>Organization</t>
    </r>
  </si>
  <si>
    <r>
      <t xml:space="preserve">4/b Kapsamında Tarımdan Aylık veya Gelir  Alanlar 
</t>
    </r>
    <r>
      <rPr>
        <i/>
        <sz val="10"/>
        <rFont val="Arial"/>
        <family val="2"/>
        <charset val="162"/>
      </rPr>
      <t>Pensioners and income recipients in 4/b agricultural coverage</t>
    </r>
  </si>
  <si>
    <r>
      <t xml:space="preserve">SGK KAPSAMINDAKİ TOPLAM ZORUNLU SİGORTALI SAYILARI - </t>
    </r>
    <r>
      <rPr>
        <i/>
        <sz val="10"/>
        <rFont val="Arial Tur"/>
        <charset val="162"/>
      </rPr>
      <t>Number of Compulsory Insured Employees, (4/a, 4/b, 4/c)</t>
    </r>
  </si>
  <si>
    <t xml:space="preserve">TABLO 7.1  - 4/a KAPSAMINDA AKTİF SİGORTALILAR İLE AYLIK VE GELİR ALANLARIN  İLLERE  DAĞILIMI </t>
  </si>
  <si>
    <t>TABLO 7.2 - 4/a KAPSAMINDA AKTİF  VE ZORUNLU SİGORTALILARIN İL CİNSİYET DAĞILIMI</t>
  </si>
  <si>
    <t>Table 7.2 -  Distribution of  Total Insured and Compulsory People In 4/a Coverage by Provinces and Gender</t>
  </si>
  <si>
    <t>Tablo 7.1</t>
  </si>
  <si>
    <t>Tablo 7.2</t>
  </si>
  <si>
    <t>Distribution of  Total Insured and Compulsory People In 4/a Coverage by Provinces and Gender</t>
  </si>
  <si>
    <t>4/a Kapsamında Aktif ve Zorunlu Sigortalıların İl Cinsiyet Dağılımı</t>
  </si>
  <si>
    <t xml:space="preserve">Table 7.1 -  Distribution of  Insured People, Pensioners And Income Recipients In 4/a Coverage by Provinces </t>
  </si>
  <si>
    <r>
      <t xml:space="preserve"> Toplam Aktif Sigortalı 
</t>
    </r>
    <r>
      <rPr>
        <i/>
        <sz val="10"/>
        <rFont val="Arial"/>
        <family val="2"/>
      </rPr>
      <t>Total Self Employed Insured</t>
    </r>
  </si>
  <si>
    <r>
      <t xml:space="preserve">Zorunlu Sigortalı 
</t>
    </r>
    <r>
      <rPr>
        <i/>
        <sz val="10"/>
        <rFont val="Arial"/>
        <family val="2"/>
      </rPr>
      <t>Compulsory Insured (Except Agricultural)</t>
    </r>
  </si>
  <si>
    <r>
      <t>Toplam (Dosya) -</t>
    </r>
    <r>
      <rPr>
        <sz val="10"/>
        <rFont val="Arial"/>
        <family val="2"/>
        <charset val="162"/>
      </rPr>
      <t xml:space="preserve"> </t>
    </r>
    <r>
      <rPr>
        <i/>
        <sz val="10"/>
        <rFont val="Arial"/>
        <family val="2"/>
        <charset val="162"/>
      </rPr>
      <t>Total (File)</t>
    </r>
  </si>
  <si>
    <r>
      <t xml:space="preserve">4/a, 4/b, 4/c (Toplam)
</t>
    </r>
    <r>
      <rPr>
        <sz val="10"/>
        <rFont val="Arial"/>
        <family val="2"/>
        <charset val="162"/>
      </rPr>
      <t xml:space="preserve"> 4/a, 4/b, 4/c Total</t>
    </r>
  </si>
  <si>
    <r>
      <t xml:space="preserve"> Toplam Aktif Sigortalı (I+II+III+IV)
</t>
    </r>
    <r>
      <rPr>
        <i/>
        <sz val="10"/>
        <rFont val="Arial"/>
        <family val="2"/>
        <charset val="162"/>
      </rPr>
      <t>Total Self Employed Insured</t>
    </r>
  </si>
  <si>
    <r>
      <t xml:space="preserve">Tarım Hariç Zorunlu (I) 
</t>
    </r>
    <r>
      <rPr>
        <i/>
        <sz val="10"/>
        <rFont val="Arial"/>
        <family val="2"/>
        <charset val="162"/>
      </rPr>
      <t>Compulsory Insured (Except Agricultural)</t>
    </r>
  </si>
  <si>
    <r>
      <t xml:space="preserve"> Tarım zorunlu (4/b) (II)
</t>
    </r>
    <r>
      <rPr>
        <i/>
        <sz val="10"/>
        <rFont val="Arial"/>
        <family val="2"/>
        <charset val="162"/>
      </rPr>
      <t xml:space="preserve">Agriculture compulsory insured </t>
    </r>
  </si>
  <si>
    <r>
      <t xml:space="preserve">Muhtar (III) 
</t>
    </r>
    <r>
      <rPr>
        <i/>
        <sz val="10"/>
        <rFont val="Arial"/>
        <family val="2"/>
        <charset val="162"/>
      </rPr>
      <t>Demarch</t>
    </r>
  </si>
  <si>
    <r>
      <t xml:space="preserve">İsteğe Bağlı (IV)
</t>
    </r>
    <r>
      <rPr>
        <b/>
        <i/>
        <sz val="10"/>
        <rFont val="Arial"/>
        <family val="2"/>
        <charset val="162"/>
      </rPr>
      <t xml:space="preserve"> </t>
    </r>
    <r>
      <rPr>
        <i/>
        <sz val="10"/>
        <rFont val="Arial"/>
        <family val="2"/>
        <charset val="162"/>
      </rPr>
      <t>Voluntarily Insured</t>
    </r>
  </si>
  <si>
    <r>
      <t xml:space="preserve">Aktif Sigortalı 
</t>
    </r>
    <r>
      <rPr>
        <i/>
        <sz val="10"/>
        <rFont val="Arial"/>
        <family val="2"/>
        <charset val="162"/>
      </rPr>
      <t xml:space="preserve"> Insured Person</t>
    </r>
  </si>
  <si>
    <r>
      <t xml:space="preserve">Toplam Aktif (I+II) 
</t>
    </r>
    <r>
      <rPr>
        <i/>
        <sz val="10"/>
        <rFont val="Arial"/>
        <family val="2"/>
        <charset val="162"/>
      </rPr>
      <t>Total Insured</t>
    </r>
  </si>
  <si>
    <r>
      <t xml:space="preserve">Zorunlu (I) </t>
    </r>
    <r>
      <rPr>
        <i/>
        <sz val="11"/>
        <rFont val="Arial"/>
        <family val="2"/>
        <charset val="162"/>
      </rPr>
      <t>Compulsory Insured</t>
    </r>
  </si>
  <si>
    <r>
      <t xml:space="preserve">Zorunlu Sigortalı (I)
 </t>
    </r>
    <r>
      <rPr>
        <i/>
        <sz val="10"/>
        <rFont val="Arial"/>
        <family val="2"/>
        <charset val="162"/>
      </rPr>
      <t>Compulsory Insured</t>
    </r>
  </si>
  <si>
    <r>
      <t xml:space="preserve">İsteğe Bağlı(II)
</t>
    </r>
    <r>
      <rPr>
        <i/>
        <sz val="10"/>
        <rFont val="Arial"/>
        <family val="2"/>
        <charset val="162"/>
      </rPr>
      <t xml:space="preserve">Voluntarily Insured </t>
    </r>
  </si>
  <si>
    <r>
      <rPr>
        <b/>
        <sz val="11"/>
        <rFont val="Arial"/>
        <family val="2"/>
        <charset val="162"/>
      </rPr>
      <t xml:space="preserve">Tarım Hariç Zorunlu </t>
    </r>
    <r>
      <rPr>
        <sz val="11"/>
        <rFont val="Arial"/>
        <family val="2"/>
        <charset val="162"/>
      </rPr>
      <t xml:space="preserve">
</t>
    </r>
    <r>
      <rPr>
        <i/>
        <sz val="10"/>
        <rFont val="Arial"/>
        <family val="2"/>
        <charset val="162"/>
      </rPr>
      <t>Compulsory Except Agricultural</t>
    </r>
  </si>
  <si>
    <r>
      <rPr>
        <b/>
        <sz val="11"/>
        <rFont val="Arial"/>
        <family val="2"/>
        <charset val="162"/>
      </rPr>
      <t>Tarım zorunlu (4/b)</t>
    </r>
    <r>
      <rPr>
        <sz val="11"/>
        <rFont val="Arial"/>
        <family val="2"/>
        <charset val="162"/>
      </rPr>
      <t xml:space="preserve">
</t>
    </r>
    <r>
      <rPr>
        <i/>
        <sz val="10"/>
        <rFont val="Arial"/>
        <family val="2"/>
        <charset val="162"/>
      </rPr>
      <t>Agricultural Compulsory Insured</t>
    </r>
  </si>
  <si>
    <r>
      <rPr>
        <b/>
        <sz val="11"/>
        <rFont val="Arial"/>
        <family val="2"/>
        <charset val="162"/>
      </rPr>
      <t>Muhtar</t>
    </r>
    <r>
      <rPr>
        <sz val="11"/>
        <rFont val="Arial"/>
        <family val="2"/>
        <charset val="162"/>
      </rPr>
      <t xml:space="preserve"> 
</t>
    </r>
    <r>
      <rPr>
        <i/>
        <sz val="10"/>
        <rFont val="Arial"/>
        <family val="2"/>
        <charset val="162"/>
      </rPr>
      <t>Demarch</t>
    </r>
  </si>
  <si>
    <t>değişti</t>
  </si>
  <si>
    <r>
      <t xml:space="preserve">Yıl </t>
    </r>
    <r>
      <rPr>
        <sz val="12"/>
        <rFont val="Arial"/>
        <family val="2"/>
        <charset val="162"/>
      </rPr>
      <t>-</t>
    </r>
    <r>
      <rPr>
        <i/>
        <sz val="10"/>
        <rFont val="Arial"/>
        <family val="2"/>
        <charset val="162"/>
      </rPr>
      <t xml:space="preserve"> Year, </t>
    </r>
    <r>
      <rPr>
        <b/>
        <sz val="12"/>
        <rFont val="Arial"/>
        <family val="2"/>
        <charset val="162"/>
      </rPr>
      <t>2021</t>
    </r>
  </si>
  <si>
    <r>
      <t xml:space="preserve">5510 SAYILI KANUNA GÖRE İDARİ PARA CEZALARI (İPC)   (01.01.2021 - 31.12.2021 )
</t>
    </r>
    <r>
      <rPr>
        <i/>
        <shadow/>
        <sz val="10"/>
        <rFont val="Arial"/>
        <family val="2"/>
        <charset val="162"/>
      </rPr>
      <t xml:space="preserve"> Administrative Fines by the Law Number:5510</t>
    </r>
  </si>
  <si>
    <t>Tablo 11.1</t>
  </si>
  <si>
    <t>4/a ,4/b, 4/c Kapsamlarında Pasif Sigortalıların İl Cinsiyet Dağılımı</t>
  </si>
  <si>
    <t>Distribution of Total Pensoners In 4/a, 4/b, 4/c Coverage by Provinces and Gender</t>
  </si>
  <si>
    <t>Sigortalı İstatistikleri RİP kapsamında üretilmektedir.</t>
  </si>
  <si>
    <t>TABLO 7.3 - 4/a ,4/b, 4/c KAPSAMLARINDA PASİF SİGORTALILARIN İL CİNSİYET DAĞILIMI</t>
  </si>
  <si>
    <t>Table 7.3 -  Distribution of Total Pensoners In 4/a, 4/b, 4/c Coverage by Provinces and Gender</t>
  </si>
  <si>
    <t>4/b</t>
  </si>
  <si>
    <r>
      <t>Yaşlılık Aylığı Alanlar -</t>
    </r>
    <r>
      <rPr>
        <b/>
        <i/>
        <sz val="12"/>
        <rFont val="Arial"/>
        <family val="2"/>
        <charset val="162"/>
      </rPr>
      <t xml:space="preserve"> </t>
    </r>
    <r>
      <rPr>
        <i/>
        <sz val="10"/>
        <rFont val="Arial"/>
        <family val="2"/>
        <charset val="162"/>
      </rPr>
      <t xml:space="preserve">Old -Age Pensioners </t>
    </r>
    <r>
      <rPr>
        <b/>
        <i/>
        <sz val="10"/>
        <rFont val="Arial"/>
        <family val="2"/>
        <charset val="162"/>
      </rPr>
      <t>(*)</t>
    </r>
  </si>
  <si>
    <t>(*) 7256 sayılı Bazı Alacakların Yeniden Yapılandırılması kapsamında  4b tarım sigortalılarının 2021 yılı  içinde yaşlılık aylığı  bağlanan kişi  sayılarında artış olmuştur.</t>
  </si>
  <si>
    <r>
      <t xml:space="preserve">Yurtdışı-
</t>
    </r>
    <r>
      <rPr>
        <i/>
        <sz val="10"/>
        <color indexed="8"/>
        <rFont val="Arial"/>
        <family val="2"/>
        <charset val="162"/>
      </rPr>
      <t>Overseas</t>
    </r>
  </si>
  <si>
    <r>
      <t>YURTDIŞI-</t>
    </r>
    <r>
      <rPr>
        <i/>
        <sz val="11"/>
        <rFont val="Arial"/>
        <family val="2"/>
        <charset val="162"/>
      </rPr>
      <t>Overseas</t>
    </r>
  </si>
  <si>
    <r>
      <t>YURTDIŞI-</t>
    </r>
    <r>
      <rPr>
        <i/>
        <sz val="10"/>
        <rFont val="Arial"/>
        <family val="2"/>
        <charset val="162"/>
      </rPr>
      <t>Overseas</t>
    </r>
  </si>
  <si>
    <r>
      <rPr>
        <b/>
        <sz val="11"/>
        <rFont val="Arial"/>
        <family val="2"/>
        <charset val="162"/>
      </rPr>
      <t>YURTDIŞI</t>
    </r>
    <r>
      <rPr>
        <b/>
        <sz val="10"/>
        <rFont val="Arial"/>
        <family val="2"/>
        <charset val="162"/>
      </rPr>
      <t>-</t>
    </r>
    <r>
      <rPr>
        <i/>
        <sz val="10"/>
        <rFont val="Arial"/>
        <family val="2"/>
        <charset val="162"/>
      </rPr>
      <t>Overseas</t>
    </r>
  </si>
  <si>
    <r>
      <t>YURTDIŞI-</t>
    </r>
    <r>
      <rPr>
        <i/>
        <sz val="10"/>
        <color indexed="8"/>
        <rFont val="Arial"/>
        <family val="2"/>
        <charset val="162"/>
      </rPr>
      <t>Overseas</t>
    </r>
  </si>
  <si>
    <r>
      <t>2021 Ağustos</t>
    </r>
    <r>
      <rPr>
        <i/>
        <sz val="10"/>
        <rFont val="Arial"/>
        <family val="2"/>
        <charset val="162"/>
      </rPr>
      <t xml:space="preserve"> (August)</t>
    </r>
  </si>
  <si>
    <r>
      <t xml:space="preserve">2021  Ağustos </t>
    </r>
    <r>
      <rPr>
        <i/>
        <sz val="10"/>
        <rFont val="Arial"/>
        <family val="2"/>
        <charset val="162"/>
      </rPr>
      <t>(August)</t>
    </r>
  </si>
  <si>
    <r>
      <t xml:space="preserve">2021 Ağustos </t>
    </r>
    <r>
      <rPr>
        <i/>
        <sz val="10"/>
        <rFont val="Arial"/>
        <family val="2"/>
        <charset val="162"/>
      </rPr>
      <t>(August)</t>
    </r>
  </si>
  <si>
    <t>SOSYAL GÜVENLİK KURUMU AYLIK BÜLTENİ
SİGORTALI İSTATİSTİKLERİ
AĞUSTOS, 2021
Social Security Instutition Monthly Bulletin, Insured Statistics, August 2021</t>
  </si>
  <si>
    <r>
      <rPr>
        <b/>
        <sz val="10"/>
        <rFont val="Arial"/>
        <family val="2"/>
      </rPr>
      <t xml:space="preserve">2021 Ağustos </t>
    </r>
    <r>
      <rPr>
        <i/>
        <sz val="10"/>
        <rFont val="Arial"/>
        <family val="2"/>
        <charset val="162"/>
      </rPr>
      <t>(August)</t>
    </r>
  </si>
  <si>
    <r>
      <t>2021 Ağustos</t>
    </r>
    <r>
      <rPr>
        <i/>
        <sz val="10"/>
        <rFont val="Arial"/>
        <family val="2"/>
        <charset val="162"/>
      </rPr>
      <t>(August)</t>
    </r>
  </si>
  <si>
    <r>
      <t xml:space="preserve">2021 Ağustos  </t>
    </r>
    <r>
      <rPr>
        <i/>
        <sz val="10"/>
        <rFont val="Arial"/>
        <family val="2"/>
        <charset val="162"/>
      </rPr>
      <t>(August)</t>
    </r>
  </si>
  <si>
    <t>TABLO 7.3. - SOSYAL GÜVENLİK DESTEK PRİMİNE TABİ SİGORTALILARIN  İL  CİNSİYET  DAĞILIMI</t>
  </si>
  <si>
    <t>Table 7.3. -  Distribution of Insured People Subject to Social Security Support Contribution by Provinces and Gender</t>
  </si>
  <si>
    <t>2021 ŞUBAT</t>
  </si>
  <si>
    <t>2021 MART</t>
  </si>
  <si>
    <t>2021 NİSAN</t>
  </si>
  <si>
    <t>2021 MAYIS</t>
  </si>
  <si>
    <t>2021 HAZİRAN</t>
  </si>
  <si>
    <t>2021 TEMMUZ</t>
  </si>
  <si>
    <t>2021 AĞUSTOS</t>
  </si>
  <si>
    <t>Tablo 7.3</t>
  </si>
  <si>
    <t>Sosyal Güvenlik Destek Primine Tabi Sigortalıların İl Cinsiyet Dağılımı</t>
  </si>
  <si>
    <t xml:space="preserve"> Distribution of Insured People Subject to Social Security Support Contribution by Provinces and Gender</t>
  </si>
  <si>
    <t>SOSYAL GÜVENLİK DESTEK PRİMİNE TABİ SİGORTALILAR</t>
  </si>
  <si>
    <t xml:space="preserve">İllere ve Cinsiyete Göre
</t>
  </si>
  <si>
    <t>Sosyal Güvenlik Destek Primine Tabi Sigortalılar</t>
  </si>
  <si>
    <t xml:space="preserve">Belirli yaş, sigortalılık süresi ve prim ödeme gün sayısı şartını yerine getirip emeklilik ve yaşlılık aylığı bağlanan sigortalıların yaşlılık aylığı kesilmeden hizmet akdine tabi çalışmaları halinde işverenlerinden alınan primdir.Sigortalıların sosyal güvenlik destek primi uygulamasına tabi olup olmadıkları ve uygulamada hangi kanun hükümlerinin ve maddesinin geçerli olacağı ilk defa sigortalı olunan tarihe göre değişiklik göstermektedir. </t>
  </si>
  <si>
    <t>2021 OCAK</t>
  </si>
  <si>
    <r>
      <t>7 - Sürekli İşgöremezlik Ölüm  Geliri Alanlar (Kişi)</t>
    </r>
    <r>
      <rPr>
        <b/>
        <i/>
        <sz val="11"/>
        <rFont val="Arial"/>
        <family val="2"/>
        <charset val="162"/>
      </rPr>
      <t xml:space="preserve">   
  </t>
    </r>
    <r>
      <rPr>
        <i/>
        <sz val="10"/>
        <rFont val="Arial"/>
        <family val="2"/>
        <charset val="162"/>
      </rPr>
      <t>Survivor's benefit recipients (permanent incapacity) (person)</t>
    </r>
  </si>
  <si>
    <t>Not:Tabloda yer alan sosyal güvelik destek primine tabi kişiler, 4/a kapsamında çalışan kişiler olmakla birlikte 4/a aktif sigortalı sayısı içerisinde yer almamaktadır.</t>
  </si>
  <si>
    <r>
      <t xml:space="preserve">Aktif Sigortalılar (İştirakçi)
</t>
    </r>
    <r>
      <rPr>
        <i/>
        <sz val="10"/>
        <rFont val="Arial"/>
        <family val="2"/>
      </rPr>
      <t>Insured Persons (Contributor)</t>
    </r>
  </si>
  <si>
    <r>
      <t xml:space="preserve">Toplam 
</t>
    </r>
    <r>
      <rPr>
        <i/>
        <sz val="10"/>
        <color indexed="8"/>
        <rFont val="Arial"/>
        <family val="2"/>
      </rPr>
      <t>Total</t>
    </r>
  </si>
  <si>
    <r>
      <t>Erkek</t>
    </r>
    <r>
      <rPr>
        <i/>
        <sz val="10"/>
        <rFont val="Arial"/>
        <family val="2"/>
      </rPr>
      <t xml:space="preserve"> 
Male</t>
    </r>
  </si>
  <si>
    <r>
      <t xml:space="preserve">Kadın 
</t>
    </r>
    <r>
      <rPr>
        <i/>
        <sz val="10"/>
        <rFont val="Arial"/>
        <family val="2"/>
      </rPr>
      <t>Female</t>
    </r>
  </si>
  <si>
    <r>
      <t xml:space="preserve">Zorunlu
</t>
    </r>
    <r>
      <rPr>
        <i/>
        <sz val="10"/>
        <rFont val="Arial"/>
        <family val="2"/>
      </rPr>
      <t xml:space="preserve"> Compulsory Insured</t>
    </r>
  </si>
  <si>
    <r>
      <t xml:space="preserve">Diğer Sigortalılar
</t>
    </r>
    <r>
      <rPr>
        <i/>
        <sz val="10"/>
        <rFont val="Arial"/>
        <family val="2"/>
      </rPr>
      <t xml:space="preserve"> Others Insured</t>
    </r>
  </si>
  <si>
    <r>
      <t>Erkek</t>
    </r>
    <r>
      <rPr>
        <sz val="10"/>
        <rFont val="Arial"/>
        <family val="2"/>
      </rPr>
      <t xml:space="preserve"> 
</t>
    </r>
    <r>
      <rPr>
        <i/>
        <sz val="10"/>
        <rFont val="Arial"/>
        <family val="2"/>
      </rPr>
      <t>Male</t>
    </r>
  </si>
  <si>
    <r>
      <t>Kadın</t>
    </r>
    <r>
      <rPr>
        <b/>
        <i/>
        <sz val="10"/>
        <rFont val="Arial"/>
        <family val="2"/>
      </rPr>
      <t xml:space="preserve"> 
</t>
    </r>
    <r>
      <rPr>
        <i/>
        <sz val="10"/>
        <rFont val="Arial"/>
        <family val="2"/>
      </rPr>
      <t>Female</t>
    </r>
  </si>
  <si>
    <r>
      <t xml:space="preserve">11- 5233 sayılı kanuna göre sivil terör aylığı alan kendisi ve haksahibi                                                                                                                                                                                              </t>
    </r>
    <r>
      <rPr>
        <i/>
        <sz val="10"/>
        <rFont val="Arial"/>
        <family val="2"/>
        <charset val="162"/>
      </rPr>
      <t xml:space="preserve">Himself and survivor that receiving civil terror pension according to law no:5233  </t>
    </r>
    <r>
      <rPr>
        <sz val="12"/>
        <rFont val="Arial"/>
        <family val="2"/>
        <charset val="162"/>
      </rPr>
      <t xml:space="preserve"> </t>
    </r>
    <r>
      <rPr>
        <b/>
        <sz val="12"/>
        <rFont val="Arial"/>
        <family val="2"/>
        <charset val="162"/>
      </rPr>
      <t xml:space="preserve">                                                                                                                                   </t>
    </r>
  </si>
  <si>
    <r>
      <t xml:space="preserve">      2- "Demokrasi Gazisi" sicili açılan maluliyet koşulu oluşmayan "Demokrasi Gazileri"</t>
    </r>
    <r>
      <rPr>
        <i/>
        <sz val="8"/>
        <color indexed="10"/>
        <rFont val="Arial"/>
        <family val="2"/>
        <charset val="162"/>
      </rPr>
      <t xml:space="preserve"> </t>
    </r>
    <r>
      <rPr>
        <i/>
        <sz val="8"/>
        <rFont val="Arial"/>
        <family val="2"/>
        <charset val="162"/>
      </rPr>
      <t>2.510 kişidir.Toplama dahil edilmemiştir.</t>
    </r>
  </si>
  <si>
    <t xml:space="preserve">2020 
</t>
  </si>
  <si>
    <r>
      <t xml:space="preserve">2021 
Ağustos </t>
    </r>
    <r>
      <rPr>
        <i/>
        <sz val="10"/>
        <rFont val="Arial"/>
        <family val="2"/>
        <charset val="162"/>
      </rPr>
      <t>(August)</t>
    </r>
  </si>
  <si>
    <r>
      <t xml:space="preserve">Sürekli İşgöremezlik Ölüm Geliri Alanlar </t>
    </r>
    <r>
      <rPr>
        <b/>
        <sz val="10"/>
        <color rgb="FF000000"/>
        <rFont val="Arial"/>
        <family val="2"/>
        <charset val="162"/>
      </rPr>
      <t>(Kişi)</t>
    </r>
    <r>
      <rPr>
        <sz val="10"/>
        <color rgb="FF000000"/>
        <rFont val="Arial"/>
        <family val="2"/>
        <charset val="162"/>
      </rPr>
      <t xml:space="preserve"> </t>
    </r>
    <r>
      <rPr>
        <sz val="12"/>
        <color indexed="8"/>
        <rFont val="Arial"/>
        <family val="2"/>
        <charset val="162"/>
      </rPr>
      <t xml:space="preserve">- </t>
    </r>
    <r>
      <rPr>
        <i/>
        <sz val="10"/>
        <color indexed="8"/>
        <rFont val="Arial"/>
        <family val="2"/>
        <charset val="162"/>
      </rPr>
      <t>Survivor's benefit recipients (permanent incapacity) (person)</t>
    </r>
    <r>
      <rPr>
        <i/>
        <sz val="10"/>
        <color indexed="8"/>
        <rFont val="Times New Roman"/>
        <family val="1"/>
        <charset val="162"/>
      </rPr>
      <t xml:space="preserve"> </t>
    </r>
  </si>
  <si>
    <r>
      <t xml:space="preserve">FAALİYET KODU
</t>
    </r>
    <r>
      <rPr>
        <i/>
        <sz val="16"/>
        <rFont val="Arial"/>
        <family val="2"/>
        <charset val="162"/>
      </rPr>
      <t>NACE Code</t>
    </r>
  </si>
  <si>
    <r>
      <t>FAALİYET BÖLÜMLERİ
(NACE SINIFLAMASINA GÖRE)</t>
    </r>
    <r>
      <rPr>
        <sz val="16"/>
        <rFont val="Arial"/>
        <family val="2"/>
        <charset val="162"/>
      </rPr>
      <t xml:space="preserve">
</t>
    </r>
    <r>
      <rPr>
        <i/>
        <sz val="16"/>
        <rFont val="Arial"/>
        <family val="2"/>
        <charset val="162"/>
      </rPr>
      <t>(Branch of Activities By NACE Codes)</t>
    </r>
  </si>
  <si>
    <r>
      <t>TOPLAM</t>
    </r>
    <r>
      <rPr>
        <sz val="16"/>
        <rFont val="Arial"/>
        <family val="2"/>
        <charset val="162"/>
      </rPr>
      <t xml:space="preserve">
</t>
    </r>
    <r>
      <rPr>
        <i/>
        <sz val="16"/>
        <rFont val="Arial"/>
        <family val="2"/>
        <charset val="162"/>
      </rPr>
      <t>Total</t>
    </r>
  </si>
  <si>
    <t>İLLER
Provinces</t>
  </si>
  <si>
    <r>
      <t xml:space="preserve">Toplam
</t>
    </r>
    <r>
      <rPr>
        <i/>
        <sz val="10"/>
        <color rgb="FF000000"/>
        <rFont val="Arial"/>
        <family val="2"/>
        <charset val="162"/>
      </rPr>
      <t>Total</t>
    </r>
  </si>
  <si>
    <r>
      <rPr>
        <b/>
        <sz val="11"/>
        <rFont val="Arial"/>
        <family val="2"/>
        <charset val="162"/>
      </rPr>
      <t xml:space="preserve"> 4/b KAPSAMINDAKİLER ( TARIM HARİÇ)</t>
    </r>
    <r>
      <rPr>
        <sz val="11"/>
        <rFont val="Arial"/>
        <family val="2"/>
        <charset val="162"/>
      </rPr>
      <t xml:space="preserve">
</t>
    </r>
    <r>
      <rPr>
        <i/>
        <sz val="10"/>
        <rFont val="Arial"/>
        <family val="2"/>
        <charset val="162"/>
      </rPr>
      <t>4/b (except Agricultural)</t>
    </r>
  </si>
  <si>
    <r>
      <rPr>
        <b/>
        <sz val="11"/>
        <rFont val="Arial"/>
        <family val="2"/>
        <charset val="162"/>
      </rPr>
      <t>4/b  TARIM SİGORTALISI</t>
    </r>
    <r>
      <rPr>
        <sz val="11"/>
        <rFont val="Arial"/>
        <family val="2"/>
        <charset val="162"/>
      </rPr>
      <t xml:space="preserve">
</t>
    </r>
    <r>
      <rPr>
        <i/>
        <sz val="10"/>
        <rFont val="Arial"/>
        <family val="2"/>
        <charset val="162"/>
      </rPr>
      <t>4/b Agricultural</t>
    </r>
  </si>
  <si>
    <r>
      <t>Ölüm Aylığı Alanlar (X)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</si>
  <si>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(XI) 
</t>
    </r>
    <r>
      <rPr>
        <i/>
        <sz val="10"/>
        <color indexed="8"/>
        <rFont val="Arial"/>
        <family val="2"/>
        <charset val="162"/>
      </rPr>
      <t>Permanent incapacity income recipients</t>
    </r>
  </si>
  <si>
    <r>
      <t xml:space="preserve">Sürekli  İş Göremezlik Ölüm Geliri Alanlar (XIII) (Dosya) 
</t>
    </r>
    <r>
      <rPr>
        <i/>
        <sz val="10"/>
        <color indexed="8"/>
        <rFont val="Arial"/>
        <family val="2"/>
        <charset val="162"/>
      </rPr>
      <t xml:space="preserve">Survivor's benefit recipients (permanent incapacity) (file) </t>
    </r>
  </si>
  <si>
    <r>
      <t>Malüllük Aylığı Alanlar (XIV)</t>
    </r>
    <r>
      <rPr>
        <sz val="10"/>
        <rFont val="Arial"/>
        <family val="2"/>
        <charset val="162"/>
      </rPr>
      <t xml:space="preserve"> </t>
    </r>
    <r>
      <rPr>
        <i/>
        <sz val="10"/>
        <rFont val="Arial"/>
        <family val="2"/>
        <charset val="162"/>
      </rPr>
      <t>Invalidity pensioners</t>
    </r>
  </si>
  <si>
    <r>
      <t>Ölüm Aylığı Alanlar (XVI)
(Kişi)</t>
    </r>
    <r>
      <rPr>
        <b/>
        <i/>
        <sz val="10"/>
        <rFont val="Arial"/>
        <family val="2"/>
        <charset val="162"/>
      </rPr>
      <t xml:space="preserve"> 
</t>
    </r>
    <r>
      <rPr>
        <i/>
        <sz val="10"/>
        <color indexed="8"/>
        <rFont val="Arial"/>
        <family val="2"/>
        <charset val="162"/>
      </rPr>
      <t>Widow's and Orphan's pensioners</t>
    </r>
  </si>
  <si>
    <r>
      <t>Ölüm Aylığı Alanlar (XVII)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</si>
  <si>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(XVIII) 
</t>
    </r>
    <r>
      <rPr>
        <i/>
        <sz val="10"/>
        <color indexed="8"/>
        <rFont val="Arial"/>
        <family val="2"/>
        <charset val="162"/>
      </rPr>
      <t>Permanent incapacity income recipients</t>
    </r>
  </si>
  <si>
    <r>
      <t>2021 Ağustos</t>
    </r>
    <r>
      <rPr>
        <i/>
        <sz val="16"/>
        <rFont val="Arial"/>
        <family val="2"/>
        <charset val="162"/>
      </rPr>
      <t>(August)</t>
    </r>
  </si>
  <si>
    <t>SGK VERİLERİNE GÖRE TÜROB TARAFINDAN DERLENEN GÜNCEL İSTİHDAM VERİLERİ                                                 TEMMUZ 2021</t>
  </si>
  <si>
    <t>Yiyecek &amp; İçecek</t>
  </si>
  <si>
    <t>Havayolu</t>
  </si>
  <si>
    <t>Seyahat Acentası</t>
  </si>
  <si>
    <t>Türkiye'de Tüm Sektörlerde Toplam İstihdam (SGK)</t>
  </si>
  <si>
    <t>İşyeri Sayısı</t>
  </si>
  <si>
    <t>Çalışan Sayısı</t>
  </si>
  <si>
    <t>2019 Ağustos Ayı</t>
  </si>
  <si>
    <t>Ortalama Çalışan Sayısı</t>
  </si>
  <si>
    <t>2021 Şubat Ayı</t>
  </si>
  <si>
    <t>2021 Mart Ayı</t>
  </si>
  <si>
    <t>2021 Mayıs Ayı</t>
  </si>
  <si>
    <t>2021 Haziran Ayı</t>
  </si>
  <si>
    <t>İşyeri Başına Ortalama Çalışan Sayısı</t>
  </si>
  <si>
    <t>2021 Temmuz Ayı</t>
  </si>
  <si>
    <t>Kaynak: SGK</t>
  </si>
  <si>
    <t>SGK KODU</t>
  </si>
  <si>
    <t>2021 Ağustos Ayı</t>
  </si>
  <si>
    <t>Turizm Sektörü Toplam</t>
  </si>
  <si>
    <t>Tüm sektörlere göre turizmin payı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</si>
</sst>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_₺_-;\-* #,##0.00\ _₺_-;_-* &quot;-&quot;??\ _₺_-;_-@_-"/>
    <numFmt numFmtId="165" formatCode="_-* #,##0\ &quot;TL&quot;_-;\-* #,##0\ &quot;TL&quot;_-;_-* &quot;-&quot;\ &quot;TL&quot;_-;_-@_-"/>
    <numFmt numFmtId="166" formatCode="_-* #,##0\ _T_L_-;\-* #,##0\ _T_L_-;_-* &quot;-&quot;\ _T_L_-;_-@_-"/>
    <numFmt numFmtId="167" formatCode="_-* #,##0.00\ &quot;TL&quot;_-;\-* #,##0.00\ &quot;TL&quot;_-;_-* &quot;-&quot;??\ &quot;TL&quot;_-;_-@_-"/>
    <numFmt numFmtId="168" formatCode="_-* #,##0.00\ _T_L_-;\-* #,##0.00\ _T_L_-;_-* &quot;-&quot;??\ _T_L_-;_-@_-"/>
    <numFmt numFmtId="169" formatCode="_-* #,##0\ _T_L_-;\-* #,##0\ _T_L_-;_-* &quot;-&quot;??\ _T_L_-;_-@_-"/>
    <numFmt numFmtId="170" formatCode="#,##0.0"/>
    <numFmt numFmtId="171" formatCode="0.0"/>
    <numFmt numFmtId="172" formatCode="_(* #,##0_);_(* \(#,##0\);_(* &quot;-&quot;??_);_(@_)"/>
    <numFmt numFmtId="173" formatCode="#,##0;[Red]#,##0"/>
    <numFmt numFmtId="174" formatCode="#,##0_ ;\-#,##0\ "/>
    <numFmt numFmtId="175" formatCode="General_)"/>
    <numFmt numFmtId="176" formatCode="_-* #,##0.0000\ _T_L_-;\-* #,##0.0000\ _T_L_-;_-* &quot;-&quot;??\ _T_L_-;_-@_-"/>
    <numFmt numFmtId="177" formatCode="#,##0.00000"/>
    <numFmt numFmtId="178" formatCode="#,##0.0000;\-#,##0.0000"/>
    <numFmt numFmtId="179" formatCode="0.000"/>
  </numFmts>
  <fonts count="199">
    <font>
      <sz val="10"/>
      <name val="Arial"/>
      <charset val="162"/>
    </font>
    <font>
      <sz val="10"/>
      <name val="Arial"/>
      <family val="2"/>
      <charset val="162"/>
    </font>
    <font>
      <u/>
      <sz val="10"/>
      <color indexed="12"/>
      <name val="Arial"/>
      <family val="2"/>
      <charset val="162"/>
    </font>
    <font>
      <sz val="10"/>
      <name val="Arial Tur"/>
      <charset val="162"/>
    </font>
    <font>
      <sz val="12"/>
      <name val="Arial"/>
      <family val="2"/>
      <charset val="162"/>
    </font>
    <font>
      <b/>
      <sz val="10"/>
      <name val="Arial"/>
      <family val="2"/>
      <charset val="162"/>
    </font>
    <font>
      <sz val="8"/>
      <name val="Arial"/>
      <family val="2"/>
      <charset val="162"/>
    </font>
    <font>
      <sz val="10"/>
      <name val="Arial"/>
      <family val="2"/>
      <charset val="162"/>
    </font>
    <font>
      <b/>
      <sz val="12"/>
      <name val="Arial"/>
      <family val="2"/>
      <charset val="162"/>
    </font>
    <font>
      <b/>
      <sz val="11"/>
      <name val="Arial"/>
      <family val="2"/>
      <charset val="162"/>
    </font>
    <font>
      <sz val="11"/>
      <name val="Arial"/>
      <family val="2"/>
      <charset val="162"/>
    </font>
    <font>
      <u/>
      <sz val="10"/>
      <color indexed="12"/>
      <name val="Arial Tur"/>
      <charset val="162"/>
    </font>
    <font>
      <i/>
      <sz val="11"/>
      <name val="Arial"/>
      <family val="2"/>
      <charset val="162"/>
    </font>
    <font>
      <sz val="10"/>
      <name val="Arial"/>
      <family val="2"/>
      <charset val="162"/>
    </font>
    <font>
      <b/>
      <sz val="11"/>
      <name val="Arial"/>
      <family val="2"/>
    </font>
    <font>
      <b/>
      <sz val="11"/>
      <name val="Arial Tur"/>
      <charset val="162"/>
    </font>
    <font>
      <sz val="11"/>
      <color indexed="8"/>
      <name val="Arial"/>
      <family val="2"/>
      <charset val="162"/>
    </font>
    <font>
      <b/>
      <sz val="14"/>
      <name val="Arial"/>
      <family val="2"/>
      <charset val="162"/>
    </font>
    <font>
      <sz val="14"/>
      <name val="Arial"/>
      <family val="2"/>
      <charset val="162"/>
    </font>
    <font>
      <i/>
      <sz val="14"/>
      <name val="Arial"/>
      <family val="2"/>
      <charset val="162"/>
    </font>
    <font>
      <sz val="11"/>
      <name val="Arial"/>
      <family val="2"/>
    </font>
    <font>
      <sz val="11"/>
      <color indexed="8"/>
      <name val="Calibri"/>
      <family val="2"/>
      <charset val="162"/>
    </font>
    <font>
      <i/>
      <sz val="12"/>
      <name val="Arial"/>
      <family val="2"/>
      <charset val="162"/>
    </font>
    <font>
      <b/>
      <sz val="11"/>
      <color indexed="8"/>
      <name val="Arial"/>
      <family val="2"/>
      <charset val="162"/>
    </font>
    <font>
      <b/>
      <sz val="12"/>
      <name val="Arial"/>
      <family val="2"/>
    </font>
    <font>
      <sz val="10"/>
      <name val="Arial"/>
      <family val="2"/>
      <charset val="162"/>
    </font>
    <font>
      <sz val="11"/>
      <color indexed="8"/>
      <name val="Calibri"/>
      <family val="2"/>
      <charset val="162"/>
    </font>
    <font>
      <sz val="11"/>
      <color indexed="8"/>
      <name val="Calibri"/>
      <family val="2"/>
    </font>
    <font>
      <sz val="8"/>
      <name val="Arial"/>
      <family val="2"/>
      <charset val="162"/>
    </font>
    <font>
      <b/>
      <sz val="11"/>
      <color indexed="8"/>
      <name val="Arial"/>
      <family val="2"/>
    </font>
    <font>
      <sz val="10"/>
      <name val="Arial"/>
      <family val="2"/>
      <charset val="162"/>
    </font>
    <font>
      <sz val="11"/>
      <color indexed="9"/>
      <name val="Calibri"/>
      <family val="2"/>
      <charset val="162"/>
    </font>
    <font>
      <i/>
      <sz val="11"/>
      <color indexed="23"/>
      <name val="Calibri"/>
      <family val="2"/>
      <charset val="162"/>
    </font>
    <font>
      <sz val="11"/>
      <color indexed="52"/>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8"/>
      <color indexed="56"/>
      <name val="Cambria"/>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MS Sans Serif"/>
      <family val="2"/>
      <charset val="162"/>
    </font>
    <font>
      <sz val="10"/>
      <color indexed="8"/>
      <name val="Arial"/>
      <family val="2"/>
    </font>
    <font>
      <sz val="10"/>
      <name val="Helv"/>
      <charset val="204"/>
    </font>
    <font>
      <sz val="10"/>
      <name val="Arial"/>
      <family val="2"/>
      <charset val="162"/>
    </font>
    <font>
      <sz val="10"/>
      <name val="Arial"/>
      <family val="2"/>
      <charset val="162"/>
    </font>
    <font>
      <sz val="10"/>
      <name val="Arial"/>
      <family val="2"/>
      <charset val="162"/>
    </font>
    <font>
      <sz val="12"/>
      <name val="Arial"/>
      <family val="2"/>
    </font>
    <font>
      <b/>
      <i/>
      <sz val="12"/>
      <name val="Arial"/>
      <family val="2"/>
      <charset val="162"/>
    </font>
    <font>
      <sz val="12"/>
      <name val="Arial Tur"/>
      <charset val="162"/>
    </font>
    <font>
      <sz val="12"/>
      <color indexed="9"/>
      <name val="Arial"/>
      <family val="2"/>
    </font>
    <font>
      <b/>
      <sz val="12"/>
      <color indexed="8"/>
      <name val="Arial"/>
      <family val="2"/>
      <charset val="162"/>
    </font>
    <font>
      <b/>
      <sz val="18"/>
      <color indexed="62"/>
      <name val="Cambria"/>
      <family val="2"/>
      <charset val="162"/>
    </font>
    <font>
      <b/>
      <sz val="18"/>
      <color indexed="62"/>
      <name val="Cambria"/>
      <family val="2"/>
    </font>
    <font>
      <b/>
      <sz val="15"/>
      <color indexed="62"/>
      <name val="Calibri"/>
      <family val="2"/>
      <charset val="162"/>
    </font>
    <font>
      <b/>
      <sz val="15"/>
      <color indexed="62"/>
      <name val="Calibri"/>
      <family val="2"/>
    </font>
    <font>
      <b/>
      <sz val="13"/>
      <color indexed="62"/>
      <name val="Calibri"/>
      <family val="2"/>
      <charset val="162"/>
    </font>
    <font>
      <b/>
      <sz val="13"/>
      <color indexed="62"/>
      <name val="Calibri"/>
      <family val="2"/>
    </font>
    <font>
      <b/>
      <sz val="11"/>
      <color indexed="62"/>
      <name val="Calibri"/>
      <family val="2"/>
      <charset val="162"/>
    </font>
    <font>
      <b/>
      <sz val="11"/>
      <color indexed="62"/>
      <name val="Calibri"/>
      <family val="2"/>
    </font>
    <font>
      <u/>
      <sz val="8"/>
      <color indexed="39"/>
      <name val="Calibri"/>
      <family val="2"/>
      <charset val="162"/>
    </font>
    <font>
      <sz val="10"/>
      <name val="Arial"/>
      <family val="2"/>
      <charset val="162"/>
    </font>
    <font>
      <sz val="10"/>
      <name val="Arial"/>
      <family val="2"/>
      <charset val="162"/>
    </font>
    <font>
      <sz val="12"/>
      <color indexed="8"/>
      <name val="Arial"/>
      <family val="2"/>
    </font>
    <font>
      <i/>
      <sz val="12"/>
      <name val="Arial"/>
      <family val="2"/>
    </font>
    <font>
      <sz val="12"/>
      <color indexed="10"/>
      <name val="Arial"/>
      <family val="2"/>
    </font>
    <font>
      <sz val="12"/>
      <color indexed="8"/>
      <name val="Arial"/>
      <family val="2"/>
      <charset val="162"/>
    </font>
    <font>
      <b/>
      <sz val="12"/>
      <color indexed="9"/>
      <name val="Arial"/>
      <family val="2"/>
      <charset val="162"/>
    </font>
    <font>
      <sz val="12"/>
      <color indexed="9"/>
      <name val="Arial"/>
      <family val="2"/>
      <charset val="162"/>
    </font>
    <font>
      <b/>
      <sz val="12"/>
      <color indexed="8"/>
      <name val="Times New Roman"/>
      <family val="1"/>
      <charset val="162"/>
    </font>
    <font>
      <sz val="12"/>
      <color indexed="8"/>
      <name val="Arial Rounded MT Bold"/>
      <family val="2"/>
    </font>
    <font>
      <sz val="12"/>
      <color indexed="9"/>
      <name val="Arial Rounded MT Bold"/>
      <family val="2"/>
    </font>
    <font>
      <b/>
      <i/>
      <sz val="10"/>
      <name val="Arial"/>
      <family val="2"/>
      <charset val="162"/>
    </font>
    <font>
      <sz val="12"/>
      <color indexed="8"/>
      <name val="Times New Roman"/>
      <family val="1"/>
      <charset val="162"/>
    </font>
    <font>
      <i/>
      <sz val="11"/>
      <color indexed="8"/>
      <name val="Arial"/>
      <family val="2"/>
      <charset val="162"/>
    </font>
    <font>
      <b/>
      <i/>
      <sz val="11"/>
      <color indexed="8"/>
      <name val="Arial"/>
      <family val="2"/>
      <charset val="162"/>
    </font>
    <font>
      <i/>
      <sz val="12"/>
      <color indexed="8"/>
      <name val="Times New Roman"/>
      <family val="1"/>
      <charset val="162"/>
    </font>
    <font>
      <i/>
      <sz val="10"/>
      <name val="Arial"/>
      <family val="2"/>
      <charset val="162"/>
    </font>
    <font>
      <i/>
      <sz val="10"/>
      <color indexed="63"/>
      <name val="Arial"/>
      <family val="2"/>
      <charset val="162"/>
    </font>
    <font>
      <b/>
      <i/>
      <sz val="11"/>
      <name val="Arial"/>
      <family val="2"/>
      <charset val="162"/>
    </font>
    <font>
      <b/>
      <i/>
      <sz val="12"/>
      <name val="Arial"/>
      <family val="2"/>
    </font>
    <font>
      <b/>
      <i/>
      <sz val="10"/>
      <name val="Arial"/>
      <family val="2"/>
    </font>
    <font>
      <sz val="10"/>
      <name val="Arial"/>
      <family val="2"/>
    </font>
    <font>
      <i/>
      <sz val="10"/>
      <color indexed="8"/>
      <name val="Arial"/>
      <family val="2"/>
      <charset val="162"/>
    </font>
    <font>
      <b/>
      <i/>
      <sz val="10"/>
      <color indexed="23"/>
      <name val="Arial"/>
      <family val="2"/>
      <charset val="162"/>
    </font>
    <font>
      <b/>
      <sz val="10"/>
      <name val="Arial Tur"/>
      <charset val="162"/>
    </font>
    <font>
      <i/>
      <sz val="10"/>
      <name val="Arial"/>
      <family val="2"/>
    </font>
    <font>
      <i/>
      <sz val="10"/>
      <color indexed="63"/>
      <name val="Arial"/>
      <family val="2"/>
    </font>
    <font>
      <b/>
      <i/>
      <sz val="10"/>
      <color indexed="63"/>
      <name val="Arial"/>
      <family val="2"/>
    </font>
    <font>
      <b/>
      <i/>
      <sz val="10"/>
      <color indexed="55"/>
      <name val="Arial"/>
      <family val="2"/>
    </font>
    <font>
      <b/>
      <i/>
      <sz val="10"/>
      <color indexed="8"/>
      <name val="Arial"/>
      <family val="2"/>
      <charset val="162"/>
    </font>
    <font>
      <b/>
      <i/>
      <sz val="10"/>
      <color indexed="55"/>
      <name val="Arial"/>
      <family val="2"/>
      <charset val="162"/>
    </font>
    <font>
      <i/>
      <sz val="10"/>
      <color indexed="8"/>
      <name val="Times New Roman"/>
      <family val="1"/>
      <charset val="162"/>
    </font>
    <font>
      <b/>
      <sz val="10"/>
      <color indexed="23"/>
      <name val="Arial"/>
      <family val="2"/>
      <charset val="162"/>
    </font>
    <font>
      <b/>
      <i/>
      <sz val="10"/>
      <color indexed="63"/>
      <name val="Arial"/>
      <family val="2"/>
      <charset val="162"/>
    </font>
    <font>
      <sz val="10"/>
      <color indexed="8"/>
      <name val="Arial"/>
      <family val="2"/>
      <charset val="162"/>
    </font>
    <font>
      <i/>
      <shadow/>
      <sz val="10"/>
      <name val="Arial"/>
      <family val="2"/>
      <charset val="162"/>
    </font>
    <font>
      <b/>
      <sz val="10"/>
      <name val="Times New Roman"/>
      <family val="1"/>
      <charset val="162"/>
    </font>
    <font>
      <i/>
      <sz val="10"/>
      <name val="Arial Tur"/>
      <charset val="162"/>
    </font>
    <font>
      <i/>
      <sz val="10"/>
      <color indexed="18"/>
      <name val="Arial"/>
      <family val="2"/>
      <charset val="162"/>
    </font>
    <font>
      <b/>
      <sz val="10"/>
      <color indexed="55"/>
      <name val="Arial"/>
      <family val="2"/>
      <charset val="162"/>
    </font>
    <font>
      <sz val="10"/>
      <color indexed="9"/>
      <name val="Arial"/>
      <family val="2"/>
      <charset val="162"/>
    </font>
    <font>
      <sz val="10"/>
      <name val="Times New Roman"/>
      <family val="1"/>
      <charset val="162"/>
    </font>
    <font>
      <b/>
      <sz val="20"/>
      <name val="Arial"/>
      <family val="2"/>
      <charset val="162"/>
    </font>
    <font>
      <b/>
      <i/>
      <sz val="12"/>
      <color indexed="9"/>
      <name val="Times New Roman"/>
      <family val="1"/>
      <charset val="162"/>
    </font>
    <font>
      <b/>
      <sz val="10"/>
      <name val="Arial"/>
      <family val="2"/>
    </font>
    <font>
      <i/>
      <sz val="8"/>
      <name val="Arial"/>
      <family val="2"/>
      <charset val="162"/>
    </font>
    <font>
      <i/>
      <sz val="8"/>
      <name val="Arial Tur"/>
      <charset val="162"/>
    </font>
    <font>
      <sz val="10"/>
      <name val="Arial"/>
      <family val="2"/>
      <charset val="162"/>
    </font>
    <font>
      <i/>
      <sz val="8"/>
      <color indexed="10"/>
      <name val="Arial"/>
      <family val="2"/>
      <charset val="162"/>
    </font>
    <font>
      <sz val="11"/>
      <color theme="1"/>
      <name val="Calibri"/>
      <family val="2"/>
      <charset val="162"/>
      <scheme val="minor"/>
    </font>
    <font>
      <sz val="11"/>
      <color theme="1"/>
      <name val="Calibri"/>
      <family val="2"/>
      <scheme val="minor"/>
    </font>
    <font>
      <sz val="11"/>
      <color theme="0"/>
      <name val="Calibri"/>
      <family val="2"/>
      <charset val="162"/>
      <scheme val="minor"/>
    </font>
    <font>
      <sz val="11"/>
      <color theme="0"/>
      <name val="Calibri"/>
      <family val="2"/>
      <scheme val="minor"/>
    </font>
    <font>
      <i/>
      <sz val="11"/>
      <color rgb="FF7F7F7F"/>
      <name val="Calibri"/>
      <family val="2"/>
      <charset val="162"/>
      <scheme val="minor"/>
    </font>
    <font>
      <i/>
      <sz val="11"/>
      <color rgb="FF7F7F7F"/>
      <name val="Calibri"/>
      <family val="2"/>
      <scheme val="minor"/>
    </font>
    <font>
      <sz val="11"/>
      <color rgb="FFFA7D00"/>
      <name val="Calibri"/>
      <family val="2"/>
      <charset val="162"/>
      <scheme val="minor"/>
    </font>
    <font>
      <sz val="11"/>
      <color rgb="FFFA7D00"/>
      <name val="Calibri"/>
      <family val="2"/>
      <scheme val="minor"/>
    </font>
    <font>
      <b/>
      <sz val="11"/>
      <color rgb="FF3F3F3F"/>
      <name val="Calibri"/>
      <family val="2"/>
      <charset val="162"/>
      <scheme val="minor"/>
    </font>
    <font>
      <b/>
      <sz val="11"/>
      <color rgb="FF3F3F3F"/>
      <name val="Calibri"/>
      <family val="2"/>
      <scheme val="minor"/>
    </font>
    <font>
      <sz val="11"/>
      <color rgb="FF3F3F76"/>
      <name val="Calibri"/>
      <family val="2"/>
      <charset val="162"/>
      <scheme val="minor"/>
    </font>
    <font>
      <sz val="11"/>
      <color rgb="FF3F3F76"/>
      <name val="Calibri"/>
      <family val="2"/>
      <scheme val="minor"/>
    </font>
    <font>
      <b/>
      <sz val="11"/>
      <color rgb="FFFA7D00"/>
      <name val="Calibri"/>
      <family val="2"/>
      <charset val="162"/>
      <scheme val="minor"/>
    </font>
    <font>
      <b/>
      <sz val="11"/>
      <color rgb="FFFA7D00"/>
      <name val="Calibri"/>
      <family val="2"/>
      <scheme val="minor"/>
    </font>
    <font>
      <b/>
      <sz val="11"/>
      <color theme="0"/>
      <name val="Calibri"/>
      <family val="2"/>
      <charset val="162"/>
      <scheme val="minor"/>
    </font>
    <font>
      <b/>
      <sz val="11"/>
      <color theme="0"/>
      <name val="Calibri"/>
      <family val="2"/>
      <scheme val="minor"/>
    </font>
    <font>
      <sz val="11"/>
      <color rgb="FF006100"/>
      <name val="Calibri"/>
      <family val="2"/>
      <charset val="162"/>
      <scheme val="minor"/>
    </font>
    <font>
      <sz val="11"/>
      <color rgb="FF006100"/>
      <name val="Calibri"/>
      <family val="2"/>
      <scheme val="minor"/>
    </font>
    <font>
      <u/>
      <sz val="8"/>
      <color rgb="FF800080"/>
      <name val="Calibri"/>
      <family val="2"/>
      <charset val="162"/>
      <scheme val="minor"/>
    </font>
    <font>
      <u/>
      <sz val="10"/>
      <color theme="10"/>
      <name val="Arial"/>
      <family val="2"/>
      <charset val="162"/>
    </font>
    <font>
      <sz val="11"/>
      <color rgb="FF9C0006"/>
      <name val="Calibri"/>
      <family val="2"/>
      <charset val="162"/>
      <scheme val="minor"/>
    </font>
    <font>
      <sz val="11"/>
      <color rgb="FF9C0006"/>
      <name val="Calibri"/>
      <family val="2"/>
      <scheme val="minor"/>
    </font>
    <font>
      <sz val="11"/>
      <color rgb="FF9C6500"/>
      <name val="Calibri"/>
      <family val="2"/>
      <charset val="162"/>
      <scheme val="minor"/>
    </font>
    <font>
      <sz val="11"/>
      <color rgb="FF9C6500"/>
      <name val="Calibri"/>
      <family val="2"/>
      <scheme val="minor"/>
    </font>
    <font>
      <b/>
      <sz val="11"/>
      <color theme="1"/>
      <name val="Calibri"/>
      <family val="2"/>
      <charset val="162"/>
      <scheme val="minor"/>
    </font>
    <font>
      <b/>
      <sz val="11"/>
      <color theme="1"/>
      <name val="Calibri"/>
      <family val="2"/>
      <scheme val="minor"/>
    </font>
    <font>
      <sz val="11"/>
      <color rgb="FFFF0000"/>
      <name val="Calibri"/>
      <family val="2"/>
      <charset val="162"/>
      <scheme val="minor"/>
    </font>
    <font>
      <sz val="11"/>
      <color rgb="FFFF0000"/>
      <name val="Calibri"/>
      <family val="2"/>
      <scheme val="minor"/>
    </font>
    <font>
      <b/>
      <sz val="12"/>
      <color rgb="FFFF0000"/>
      <name val="Arial"/>
      <family val="2"/>
      <charset val="162"/>
    </font>
    <font>
      <sz val="12"/>
      <color rgb="FFFF0000"/>
      <name val="Arial"/>
      <family val="2"/>
      <charset val="162"/>
    </font>
    <font>
      <b/>
      <i/>
      <sz val="12"/>
      <color rgb="FFFF0000"/>
      <name val="Arial"/>
      <family val="2"/>
      <charset val="162"/>
    </font>
    <font>
      <b/>
      <sz val="12"/>
      <color rgb="FF759AA5"/>
      <name val="Tahoma"/>
      <family val="2"/>
      <charset val="162"/>
    </font>
    <font>
      <sz val="11"/>
      <color rgb="FFFF0000"/>
      <name val="Arial"/>
      <family val="2"/>
      <charset val="162"/>
    </font>
    <font>
      <b/>
      <i/>
      <sz val="10"/>
      <color rgb="FFFF0000"/>
      <name val="Arial"/>
      <family val="2"/>
      <charset val="162"/>
    </font>
    <font>
      <sz val="10"/>
      <color theme="1"/>
      <name val="Times New Roman"/>
      <family val="1"/>
      <charset val="162"/>
    </font>
    <font>
      <b/>
      <sz val="10"/>
      <color theme="1"/>
      <name val="Times New Roman"/>
      <family val="1"/>
      <charset val="162"/>
    </font>
    <font>
      <b/>
      <sz val="12"/>
      <color theme="0"/>
      <name val="Arial"/>
      <family val="2"/>
      <charset val="162"/>
    </font>
    <font>
      <b/>
      <sz val="16"/>
      <color theme="3"/>
      <name val="Arial"/>
      <family val="2"/>
      <charset val="162"/>
    </font>
    <font>
      <sz val="14"/>
      <color theme="3"/>
      <name val="Arial"/>
      <family val="2"/>
      <charset val="162"/>
    </font>
    <font>
      <b/>
      <sz val="12"/>
      <color theme="3"/>
      <name val="Arial"/>
      <family val="2"/>
      <charset val="162"/>
    </font>
    <font>
      <i/>
      <sz val="10"/>
      <color theme="1"/>
      <name val="Arial"/>
      <family val="2"/>
      <charset val="162"/>
    </font>
    <font>
      <sz val="12"/>
      <color rgb="FFFF0000"/>
      <name val="Arial"/>
      <family val="2"/>
    </font>
    <font>
      <b/>
      <i/>
      <sz val="10"/>
      <color rgb="FFFF0000"/>
      <name val="Arial"/>
      <family val="2"/>
    </font>
    <font>
      <sz val="10"/>
      <color rgb="FFFF0000"/>
      <name val="Arial"/>
      <family val="2"/>
      <charset val="162"/>
    </font>
    <font>
      <b/>
      <sz val="10"/>
      <color rgb="FFFF0000"/>
      <name val="Arial"/>
      <family val="2"/>
      <charset val="162"/>
    </font>
    <font>
      <sz val="12"/>
      <color theme="1"/>
      <name val="Arial"/>
      <family val="2"/>
      <charset val="162"/>
    </font>
    <font>
      <b/>
      <i/>
      <sz val="10"/>
      <color theme="1"/>
      <name val="Arial"/>
      <family val="2"/>
      <charset val="162"/>
    </font>
    <font>
      <sz val="16"/>
      <color theme="3"/>
      <name val="Arial"/>
      <family val="2"/>
      <charset val="162"/>
    </font>
    <font>
      <b/>
      <sz val="14"/>
      <color theme="0"/>
      <name val="Times New Roman"/>
      <family val="1"/>
      <charset val="162"/>
    </font>
    <font>
      <b/>
      <i/>
      <sz val="12"/>
      <color theme="0"/>
      <name val="Arial"/>
      <family val="2"/>
      <charset val="162"/>
    </font>
    <font>
      <sz val="10"/>
      <name val="Arial"/>
      <charset val="162"/>
    </font>
    <font>
      <sz val="14"/>
      <color rgb="FFFF0000"/>
      <name val="Arial"/>
      <family val="2"/>
      <charset val="162"/>
    </font>
    <font>
      <b/>
      <sz val="11"/>
      <color theme="0"/>
      <name val="Arial"/>
      <family val="2"/>
      <charset val="162"/>
    </font>
    <font>
      <b/>
      <sz val="11"/>
      <color theme="0"/>
      <name val="Arial Tur"/>
      <charset val="162"/>
    </font>
    <font>
      <i/>
      <sz val="9"/>
      <name val="Arial"/>
      <family val="2"/>
      <charset val="162"/>
    </font>
    <font>
      <b/>
      <sz val="11"/>
      <name val="&quot;"/>
      <charset val="162"/>
    </font>
    <font>
      <b/>
      <sz val="10"/>
      <color indexed="8"/>
      <name val="Arial"/>
      <family val="2"/>
      <charset val="162"/>
    </font>
    <font>
      <b/>
      <i/>
      <sz val="9"/>
      <name val="Arial"/>
      <family val="2"/>
      <charset val="162"/>
    </font>
    <font>
      <i/>
      <sz val="9"/>
      <color rgb="FFFF0000"/>
      <name val="Arial"/>
      <family val="2"/>
      <charset val="162"/>
    </font>
    <font>
      <b/>
      <sz val="10"/>
      <color indexed="8"/>
      <name val="Arial"/>
      <family val="2"/>
    </font>
    <font>
      <i/>
      <sz val="10"/>
      <color indexed="8"/>
      <name val="Arial"/>
      <family val="2"/>
    </font>
    <font>
      <b/>
      <sz val="10"/>
      <color rgb="FF000000"/>
      <name val="Arial"/>
      <family val="2"/>
      <charset val="162"/>
    </font>
    <font>
      <sz val="10"/>
      <color rgb="FF000000"/>
      <name val="Arial"/>
      <family val="2"/>
      <charset val="162"/>
    </font>
    <font>
      <b/>
      <sz val="16"/>
      <name val="Arial"/>
      <family val="2"/>
      <charset val="162"/>
    </font>
    <font>
      <i/>
      <sz val="16"/>
      <name val="Arial"/>
      <family val="2"/>
      <charset val="162"/>
    </font>
    <font>
      <sz val="16"/>
      <name val="Arial"/>
      <family val="2"/>
      <charset val="162"/>
    </font>
    <font>
      <b/>
      <sz val="16"/>
      <color theme="1"/>
      <name val="Arial"/>
      <family val="2"/>
      <charset val="162"/>
    </font>
    <font>
      <i/>
      <sz val="16"/>
      <color theme="1"/>
      <name val="Arial"/>
      <family val="2"/>
      <charset val="162"/>
    </font>
    <font>
      <i/>
      <sz val="10"/>
      <color rgb="FF000000"/>
      <name val="Arial"/>
      <family val="2"/>
      <charset val="162"/>
    </font>
    <font>
      <b/>
      <shadow/>
      <sz val="10"/>
      <name val="Arial"/>
      <family val="2"/>
      <charset val="162"/>
    </font>
    <font>
      <b/>
      <sz val="10"/>
      <color indexed="10"/>
      <name val="Arial"/>
      <family val="2"/>
      <charset val="162"/>
    </font>
    <font>
      <b/>
      <sz val="20"/>
      <color theme="3"/>
      <name val="Arial"/>
      <family val="2"/>
      <charset val="162"/>
    </font>
    <font>
      <b/>
      <sz val="20"/>
      <color theme="3"/>
      <name val="Times New Roman"/>
      <family val="1"/>
      <charset val="162"/>
    </font>
    <font>
      <b/>
      <i/>
      <sz val="18"/>
      <color theme="3"/>
      <name val="Times New Roman"/>
      <family val="1"/>
      <charset val="162"/>
    </font>
    <font>
      <sz val="10"/>
      <color theme="3"/>
      <name val="Arial"/>
      <family val="2"/>
      <charset val="162"/>
    </font>
    <font>
      <i/>
      <sz val="16"/>
      <color indexed="63"/>
      <name val="Arial"/>
      <family val="2"/>
      <charset val="162"/>
    </font>
    <font>
      <sz val="16"/>
      <color indexed="55"/>
      <name val="Arial"/>
      <family val="2"/>
      <charset val="162"/>
    </font>
    <font>
      <b/>
      <i/>
      <sz val="16"/>
      <color indexed="23"/>
      <name val="Arial"/>
      <family val="2"/>
      <charset val="162"/>
    </font>
    <font>
      <b/>
      <i/>
      <sz val="16"/>
      <color rgb="FFFF0000"/>
      <name val="Arial"/>
      <family val="2"/>
      <charset val="162"/>
    </font>
    <font>
      <i/>
      <sz val="16"/>
      <color indexed="12"/>
      <name val="Arial"/>
      <family val="2"/>
      <charset val="162"/>
    </font>
    <font>
      <b/>
      <sz val="16"/>
      <color rgb="FFFF0000"/>
      <name val="Calibri"/>
      <family val="2"/>
      <charset val="162"/>
      <scheme val="minor"/>
    </font>
    <font>
      <sz val="12"/>
      <color theme="1"/>
      <name val="Calibri"/>
      <family val="2"/>
      <charset val="162"/>
      <scheme val="minor"/>
    </font>
    <font>
      <i/>
      <sz val="11"/>
      <color theme="1"/>
      <name val="Calibri"/>
      <family val="2"/>
      <charset val="162"/>
      <scheme val="minor"/>
    </font>
  </fonts>
  <fills count="58">
    <fill>
      <patternFill patternType="none"/>
    </fill>
    <fill>
      <patternFill patternType="gray125"/>
    </fill>
    <fill>
      <patternFill patternType="solid">
        <fgColor indexed="21"/>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12"/>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9"/>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s>
  <borders count="75">
    <border>
      <left/>
      <right/>
      <top/>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medium">
        <color indexed="2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bottom/>
      <diagonal/>
    </border>
    <border>
      <left/>
      <right style="medium">
        <color indexed="64"/>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hair">
        <color indexed="64"/>
      </right>
      <top/>
      <bottom style="hair">
        <color indexed="64"/>
      </bottom>
      <diagonal/>
    </border>
    <border>
      <left/>
      <right/>
      <top/>
      <bottom style="medium">
        <color indexed="64"/>
      </bottom>
      <diagonal/>
    </border>
    <border>
      <left style="hair">
        <color indexed="64"/>
      </left>
      <right style="medium">
        <color indexed="64"/>
      </right>
      <top/>
      <bottom style="hair">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diagonal/>
    </border>
    <border>
      <left style="dotted">
        <color theme="1" tint="4.9989318521683403E-2"/>
      </left>
      <right style="dotted">
        <color theme="1" tint="4.9989318521683403E-2"/>
      </right>
      <top/>
      <bottom style="dotted">
        <color theme="1" tint="4.9989318521683403E-2"/>
      </bottom>
      <diagonal/>
    </border>
    <border>
      <left/>
      <right/>
      <top/>
      <bottom style="medium">
        <color rgb="FFFFFFF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style="thin">
        <color theme="0"/>
      </left>
      <right/>
      <top/>
      <bottom style="thin">
        <color theme="0"/>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right/>
      <top style="double">
        <color theme="4" tint="-0.499984740745262"/>
      </top>
      <bottom/>
      <diagonal/>
    </border>
    <border>
      <left/>
      <right/>
      <top/>
      <bottom style="double">
        <color theme="4" tint="-0.499984740745262"/>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1">
    <xf numFmtId="0" fontId="0" fillId="0" borderId="0"/>
    <xf numFmtId="0" fontId="116" fillId="2" borderId="0" applyNumberFormat="0" applyBorder="0" applyAlignment="0" applyProtection="0"/>
    <xf numFmtId="0" fontId="117"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16" fillId="4" borderId="0" applyNumberFormat="0" applyBorder="0" applyAlignment="0" applyProtection="0"/>
    <xf numFmtId="0" fontId="117"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16" fillId="6" borderId="0" applyNumberFormat="0" applyBorder="0" applyAlignment="0" applyProtection="0"/>
    <xf numFmtId="0" fontId="117"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16" fillId="6" borderId="0" applyNumberFormat="0" applyBorder="0" applyAlignment="0" applyProtection="0"/>
    <xf numFmtId="0" fontId="117" fillId="6"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16" fillId="31" borderId="0" applyNumberFormat="0" applyBorder="0" applyAlignment="0" applyProtection="0"/>
    <xf numFmtId="0" fontId="117" fillId="3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6" fillId="12" borderId="0" applyNumberFormat="0" applyBorder="0" applyAlignment="0" applyProtection="0"/>
    <xf numFmtId="0" fontId="117"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16" fillId="14" borderId="0" applyNumberFormat="0" applyBorder="0" applyAlignment="0" applyProtection="0"/>
    <xf numFmtId="0" fontId="117" fillId="1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16" fillId="12" borderId="0" applyNumberFormat="0" applyBorder="0" applyAlignment="0" applyProtection="0"/>
    <xf numFmtId="0" fontId="117" fillId="1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18" fillId="2" borderId="0" applyNumberFormat="0" applyBorder="0" applyAlignment="0" applyProtection="0"/>
    <xf numFmtId="0" fontId="119" fillId="2"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18" fillId="32" borderId="0" applyNumberFormat="0" applyBorder="0" applyAlignment="0" applyProtection="0"/>
    <xf numFmtId="0" fontId="119" fillId="3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18" fillId="12" borderId="0" applyNumberFormat="0" applyBorder="0" applyAlignment="0" applyProtection="0"/>
    <xf numFmtId="0" fontId="119"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18" fillId="17" borderId="0" applyNumberFormat="0" applyBorder="0" applyAlignment="0" applyProtection="0"/>
    <xf numFmtId="0" fontId="119"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18" fillId="33" borderId="0" applyNumberFormat="0" applyBorder="0" applyAlignment="0" applyProtection="0"/>
    <xf numFmtId="0" fontId="119" fillId="3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18" fillId="4" borderId="0" applyNumberFormat="0" applyBorder="0" applyAlignment="0" applyProtection="0"/>
    <xf numFmtId="0" fontId="119" fillId="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31" applyNumberFormat="0" applyFill="0" applyAlignment="0" applyProtection="0"/>
    <xf numFmtId="0" fontId="123" fillId="0" borderId="3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0" fontId="60" fillId="0" borderId="2" applyNumberFormat="0" applyFill="0" applyAlignment="0" applyProtection="0"/>
    <xf numFmtId="0" fontId="61" fillId="0" borderId="2"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62" fillId="0" borderId="4" applyNumberFormat="0" applyFill="0" applyAlignment="0" applyProtection="0"/>
    <xf numFmtId="0" fontId="63"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64" fillId="0" borderId="6" applyNumberFormat="0" applyFill="0" applyAlignment="0" applyProtection="0"/>
    <xf numFmtId="0" fontId="6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8" fontId="13" fillId="0" borderId="0" applyFont="0" applyFill="0" applyBorder="0" applyAlignment="0" applyProtection="0"/>
    <xf numFmtId="166" fontId="7" fillId="0" borderId="0" applyFont="0" applyFill="0" applyBorder="0" applyAlignment="0" applyProtection="0"/>
    <xf numFmtId="175" fontId="7" fillId="0" borderId="0"/>
    <xf numFmtId="0" fontId="7" fillId="0" borderId="0"/>
    <xf numFmtId="168"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0" fontId="124" fillId="2" borderId="32" applyNumberFormat="0" applyAlignment="0" applyProtection="0"/>
    <xf numFmtId="0" fontId="125" fillId="2" borderId="32" applyNumberFormat="0" applyAlignment="0" applyProtection="0"/>
    <xf numFmtId="0" fontId="34" fillId="17" borderId="8" applyNumberFormat="0" applyAlignment="0" applyProtection="0"/>
    <xf numFmtId="0" fontId="34" fillId="17" borderId="8" applyNumberFormat="0" applyAlignment="0" applyProtection="0"/>
    <xf numFmtId="0" fontId="126" fillId="12" borderId="33" applyNumberFormat="0" applyAlignment="0" applyProtection="0"/>
    <xf numFmtId="0" fontId="127" fillId="12" borderId="33" applyNumberFormat="0" applyAlignment="0" applyProtection="0"/>
    <xf numFmtId="0" fontId="35" fillId="10" borderId="9" applyNumberFormat="0" applyAlignment="0" applyProtection="0"/>
    <xf numFmtId="0" fontId="35" fillId="10" borderId="9" applyNumberFormat="0" applyAlignment="0" applyProtection="0"/>
    <xf numFmtId="0" fontId="128" fillId="2" borderId="33" applyNumberFormat="0" applyAlignment="0" applyProtection="0"/>
    <xf numFmtId="0" fontId="129" fillId="2" borderId="33" applyNumberFormat="0" applyAlignment="0" applyProtection="0"/>
    <xf numFmtId="0" fontId="36" fillId="17" borderId="9" applyNumberFormat="0" applyAlignment="0" applyProtection="0"/>
    <xf numFmtId="0" fontId="36" fillId="17" borderId="9" applyNumberFormat="0" applyAlignment="0" applyProtection="0"/>
    <xf numFmtId="0" fontId="11" fillId="0" borderId="0" applyNumberFormat="0" applyFill="0" applyBorder="0" applyAlignment="0" applyProtection="0">
      <alignment vertical="top"/>
      <protection locked="0"/>
    </xf>
    <xf numFmtId="0" fontId="130" fillId="34" borderId="34" applyNumberFormat="0" applyAlignment="0" applyProtection="0"/>
    <xf numFmtId="0" fontId="131" fillId="34" borderId="34" applyNumberFormat="0" applyAlignment="0" applyProtection="0"/>
    <xf numFmtId="0" fontId="37" fillId="21" borderId="10" applyNumberFormat="0" applyAlignment="0" applyProtection="0"/>
    <xf numFmtId="0" fontId="37" fillId="21" borderId="10" applyNumberFormat="0" applyAlignment="0" applyProtection="0"/>
    <xf numFmtId="0" fontId="132" fillId="35" borderId="0" applyNumberFormat="0" applyBorder="0" applyAlignment="0" applyProtection="0"/>
    <xf numFmtId="0" fontId="133" fillId="3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34"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6" fillId="0" borderId="0" applyNumberFormat="0" applyFill="0" applyBorder="0" applyAlignment="0" applyProtection="0"/>
    <xf numFmtId="0" fontId="135" fillId="0" borderId="0" applyNumberFormat="0" applyFill="0" applyBorder="0" applyAlignment="0" applyProtection="0"/>
    <xf numFmtId="0" fontId="136" fillId="36" borderId="0" applyNumberFormat="0" applyBorder="0" applyAlignment="0" applyProtection="0"/>
    <xf numFmtId="0" fontId="137" fillId="36"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 fillId="0" borderId="0"/>
    <xf numFmtId="0" fontId="21" fillId="0" borderId="0"/>
    <xf numFmtId="0" fontId="47" fillId="0" borderId="0"/>
    <xf numFmtId="0" fontId="47" fillId="0" borderId="0"/>
    <xf numFmtId="0" fontId="47" fillId="0" borderId="0"/>
    <xf numFmtId="0" fontId="4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51" fillId="0" borderId="0"/>
    <xf numFmtId="0" fontId="7" fillId="0" borderId="0"/>
    <xf numFmtId="0" fontId="7"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2" fillId="0" borderId="0"/>
    <xf numFmtId="0" fontId="7" fillId="0" borderId="0"/>
    <xf numFmtId="0" fontId="7" fillId="0" borderId="0"/>
    <xf numFmtId="0" fontId="68" fillId="0" borderId="0" applyAlignment="0"/>
    <xf numFmtId="0" fontId="7" fillId="0" borderId="0" applyAlignment="0"/>
    <xf numFmtId="0" fontId="7" fillId="0" borderId="0" applyAlignment="0"/>
    <xf numFmtId="0" fontId="7" fillId="0" borderId="0"/>
    <xf numFmtId="0" fontId="116" fillId="0" borderId="0"/>
    <xf numFmtId="0" fontId="116" fillId="0" borderId="0"/>
    <xf numFmtId="0" fontId="116" fillId="0" borderId="0"/>
    <xf numFmtId="0" fontId="117" fillId="0" borderId="0"/>
    <xf numFmtId="0" fontId="21" fillId="0" borderId="0"/>
    <xf numFmtId="0" fontId="3" fillId="0" borderId="0"/>
    <xf numFmtId="0" fontId="116" fillId="0" borderId="0"/>
    <xf numFmtId="0" fontId="116" fillId="0" borderId="0"/>
    <xf numFmtId="0" fontId="116" fillId="0" borderId="0"/>
    <xf numFmtId="0" fontId="7" fillId="0" borderId="0"/>
    <xf numFmtId="0" fontId="21" fillId="0" borderId="0"/>
    <xf numFmtId="0" fontId="7" fillId="0" borderId="0"/>
    <xf numFmtId="0" fontId="116" fillId="0" borderId="0"/>
    <xf numFmtId="0" fontId="116" fillId="0" borderId="0"/>
    <xf numFmtId="0" fontId="116" fillId="0" borderId="0"/>
    <xf numFmtId="0" fontId="21" fillId="0" borderId="0"/>
    <xf numFmtId="0" fontId="3" fillId="0" borderId="0"/>
    <xf numFmtId="0" fontId="21" fillId="0" borderId="0"/>
    <xf numFmtId="0" fontId="3" fillId="0" borderId="0"/>
    <xf numFmtId="0" fontId="116" fillId="0" borderId="0"/>
    <xf numFmtId="0" fontId="116" fillId="0" borderId="0"/>
    <xf numFmtId="0" fontId="116" fillId="0" borderId="0"/>
    <xf numFmtId="0" fontId="21" fillId="0" borderId="0"/>
    <xf numFmtId="0" fontId="3"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7" fillId="0" borderId="0"/>
    <xf numFmtId="175" fontId="7" fillId="0" borderId="0"/>
    <xf numFmtId="0" fontId="3" fillId="0" borderId="0"/>
    <xf numFmtId="0" fontId="3" fillId="0" borderId="0"/>
    <xf numFmtId="175" fontId="7" fillId="0" borderId="0"/>
    <xf numFmtId="175" fontId="7" fillId="0" borderId="0"/>
    <xf numFmtId="175" fontId="7" fillId="0" borderId="0"/>
    <xf numFmtId="175" fontId="7" fillId="0" borderId="0"/>
    <xf numFmtId="0" fontId="116" fillId="0" borderId="0"/>
    <xf numFmtId="0" fontId="48" fillId="0" borderId="0"/>
    <xf numFmtId="175" fontId="7" fillId="0" borderId="0"/>
    <xf numFmtId="175" fontId="7" fillId="0" borderId="0"/>
    <xf numFmtId="0" fontId="21" fillId="0" borderId="0"/>
    <xf numFmtId="0" fontId="7" fillId="0" borderId="0"/>
    <xf numFmtId="0" fontId="3" fillId="0" borderId="0"/>
    <xf numFmtId="0" fontId="117" fillId="0" borderId="0"/>
    <xf numFmtId="0" fontId="7" fillId="0" borderId="0"/>
    <xf numFmtId="0" fontId="7" fillId="0" borderId="0"/>
    <xf numFmtId="0" fontId="116" fillId="0" borderId="0"/>
    <xf numFmtId="0" fontId="3" fillId="0" borderId="0"/>
    <xf numFmtId="0" fontId="3" fillId="0" borderId="0"/>
    <xf numFmtId="0" fontId="116" fillId="0" borderId="0"/>
    <xf numFmtId="0" fontId="116" fillId="0" borderId="0"/>
    <xf numFmtId="0" fontId="116" fillId="0" borderId="0"/>
    <xf numFmtId="0" fontId="3" fillId="0" borderId="0"/>
    <xf numFmtId="0" fontId="116" fillId="0" borderId="0"/>
    <xf numFmtId="0" fontId="116" fillId="0" borderId="0"/>
    <xf numFmtId="0" fontId="116" fillId="0" borderId="0"/>
    <xf numFmtId="0" fontId="116" fillId="0" borderId="0"/>
    <xf numFmtId="0" fontId="3"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5" fontId="7" fillId="0" borderId="0"/>
    <xf numFmtId="0" fontId="116" fillId="0" borderId="0"/>
    <xf numFmtId="0" fontId="3" fillId="0" borderId="0"/>
    <xf numFmtId="0" fontId="3" fillId="0" borderId="0"/>
    <xf numFmtId="175" fontId="7" fillId="0" borderId="0"/>
    <xf numFmtId="0" fontId="117"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21" fillId="0" borderId="0"/>
    <xf numFmtId="0" fontId="116" fillId="0" borderId="0"/>
    <xf numFmtId="0" fontId="21" fillId="0" borderId="0"/>
    <xf numFmtId="0" fontId="21" fillId="0" borderId="0"/>
    <xf numFmtId="0" fontId="21" fillId="0" borderId="0"/>
    <xf numFmtId="0" fontId="21" fillId="0" borderId="0"/>
    <xf numFmtId="0" fontId="7" fillId="0" borderId="0"/>
    <xf numFmtId="0" fontId="116" fillId="0" borderId="0"/>
    <xf numFmtId="0" fontId="116" fillId="0" borderId="0"/>
    <xf numFmtId="0" fontId="116" fillId="0" borderId="0"/>
    <xf numFmtId="0" fontId="21" fillId="0" borderId="0"/>
    <xf numFmtId="0" fontId="21" fillId="0" borderId="0"/>
    <xf numFmtId="0" fontId="21" fillId="0" borderId="0"/>
    <xf numFmtId="0" fontId="21" fillId="0" borderId="0"/>
    <xf numFmtId="0" fontId="21" fillId="0" borderId="0"/>
    <xf numFmtId="0" fontId="7" fillId="0" borderId="0"/>
    <xf numFmtId="0" fontId="116" fillId="0" borderId="0"/>
    <xf numFmtId="0" fontId="116" fillId="0" borderId="0"/>
    <xf numFmtId="0" fontId="116" fillId="0" borderId="0"/>
    <xf numFmtId="0" fontId="21" fillId="0" borderId="0"/>
    <xf numFmtId="0" fontId="7" fillId="0" borderId="0"/>
    <xf numFmtId="0" fontId="116" fillId="0" borderId="0"/>
    <xf numFmtId="0" fontId="116" fillId="0" borderId="0"/>
    <xf numFmtId="0" fontId="116" fillId="0" borderId="0"/>
    <xf numFmtId="0" fontId="21" fillId="0" borderId="0"/>
    <xf numFmtId="0" fontId="7" fillId="0" borderId="0"/>
    <xf numFmtId="0" fontId="116" fillId="0" borderId="0"/>
    <xf numFmtId="0" fontId="116" fillId="0" borderId="0"/>
    <xf numFmtId="0" fontId="116" fillId="0" borderId="0"/>
    <xf numFmtId="0" fontId="21" fillId="0" borderId="0"/>
    <xf numFmtId="0" fontId="7" fillId="0" borderId="0"/>
    <xf numFmtId="0" fontId="116" fillId="0" borderId="0"/>
    <xf numFmtId="0" fontId="116" fillId="0" borderId="0"/>
    <xf numFmtId="0" fontId="116" fillId="0" borderId="0"/>
    <xf numFmtId="0" fontId="21" fillId="0" borderId="0"/>
    <xf numFmtId="0" fontId="21" fillId="0" borderId="0"/>
    <xf numFmtId="0" fontId="21" fillId="0" borderId="0"/>
    <xf numFmtId="0" fontId="21" fillId="0" borderId="0"/>
    <xf numFmtId="0" fontId="7" fillId="0" borderId="0"/>
    <xf numFmtId="0" fontId="116" fillId="0" borderId="0"/>
    <xf numFmtId="0" fontId="3" fillId="0" borderId="0"/>
    <xf numFmtId="0" fontId="3" fillId="0" borderId="0"/>
    <xf numFmtId="0" fontId="117" fillId="0" borderId="0"/>
    <xf numFmtId="0" fontId="3" fillId="0" borderId="0"/>
    <xf numFmtId="0" fontId="3" fillId="0" borderId="0"/>
    <xf numFmtId="0" fontId="117" fillId="0" borderId="0"/>
    <xf numFmtId="0" fontId="3" fillId="0" borderId="0"/>
    <xf numFmtId="0" fontId="3" fillId="0" borderId="0"/>
    <xf numFmtId="0" fontId="117" fillId="0" borderId="0"/>
    <xf numFmtId="0" fontId="3" fillId="0" borderId="0"/>
    <xf numFmtId="0" fontId="3" fillId="0" borderId="0"/>
    <xf numFmtId="0" fontId="3"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5" fillId="0" borderId="0"/>
    <xf numFmtId="0" fontId="7" fillId="0" borderId="0"/>
    <xf numFmtId="0" fontId="21"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7" fillId="0" borderId="0"/>
    <xf numFmtId="0" fontId="117" fillId="0" borderId="0"/>
    <xf numFmtId="0" fontId="117" fillId="0" borderId="0"/>
    <xf numFmtId="0" fontId="117" fillId="0" borderId="0"/>
    <xf numFmtId="0" fontId="7" fillId="0" borderId="0"/>
    <xf numFmtId="0" fontId="21"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21"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21"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21"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47" fillId="0" borderId="0"/>
    <xf numFmtId="0" fontId="1" fillId="0" borderId="0"/>
    <xf numFmtId="0" fontId="7" fillId="0" borderId="0"/>
    <xf numFmtId="0" fontId="21" fillId="0" borderId="0"/>
    <xf numFmtId="0" fontId="1" fillId="0" borderId="0"/>
    <xf numFmtId="0" fontId="1" fillId="0" borderId="0"/>
    <xf numFmtId="0" fontId="3" fillId="0" borderId="0"/>
    <xf numFmtId="0" fontId="7" fillId="0" borderId="0"/>
    <xf numFmtId="37" fontId="4" fillId="0" borderId="0"/>
    <xf numFmtId="3" fontId="13" fillId="0" borderId="0">
      <alignment vertical="center" wrapText="1"/>
    </xf>
    <xf numFmtId="0" fontId="3" fillId="0" borderId="0"/>
    <xf numFmtId="0" fontId="1" fillId="0" borderId="0"/>
    <xf numFmtId="0" fontId="1" fillId="0" borderId="0"/>
    <xf numFmtId="0" fontId="3" fillId="0" borderId="0"/>
    <xf numFmtId="0" fontId="27" fillId="37" borderId="35" applyNumberFormat="0" applyFont="0" applyAlignment="0" applyProtection="0"/>
    <xf numFmtId="0" fontId="26" fillId="37" borderId="35" applyNumberFormat="0" applyFont="0" applyAlignment="0" applyProtection="0"/>
    <xf numFmtId="0" fontId="21" fillId="37" borderId="35" applyNumberFormat="0" applyFont="0" applyAlignment="0" applyProtection="0"/>
    <xf numFmtId="0" fontId="7" fillId="6" borderId="11" applyNumberFormat="0" applyFont="0" applyAlignment="0" applyProtection="0"/>
    <xf numFmtId="0" fontId="7" fillId="6" borderId="11" applyNumberFormat="0" applyFont="0" applyAlignment="0" applyProtection="0"/>
    <xf numFmtId="0" fontId="138" fillId="38" borderId="0" applyNumberFormat="0" applyBorder="0" applyAlignment="0" applyProtection="0"/>
    <xf numFmtId="0" fontId="139" fillId="38"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9" fillId="0" borderId="0"/>
    <xf numFmtId="0" fontId="140" fillId="0" borderId="12" applyNumberFormat="0" applyFill="0" applyAlignment="0" applyProtection="0"/>
    <xf numFmtId="0" fontId="141" fillId="0" borderId="12"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30"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50" fillId="0" borderId="0" applyFont="0" applyFill="0" applyBorder="0" applyAlignment="0" applyProtection="0"/>
    <xf numFmtId="168" fontId="7" fillId="0" borderId="0" applyFont="0" applyFill="0" applyBorder="0" applyAlignment="0" applyProtection="0"/>
    <xf numFmtId="168" fontId="67" fillId="0" borderId="0" applyFon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8" fontId="114" fillId="0" borderId="0" applyFont="0" applyFill="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18" fillId="39" borderId="0" applyNumberFormat="0" applyBorder="0" applyAlignment="0" applyProtection="0"/>
    <xf numFmtId="0" fontId="119" fillId="3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18" fillId="40" borderId="0" applyNumberFormat="0" applyBorder="0" applyAlignment="0" applyProtection="0"/>
    <xf numFmtId="0" fontId="119" fillId="40"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18" fillId="25" borderId="0" applyNumberFormat="0" applyBorder="0" applyAlignment="0" applyProtection="0"/>
    <xf numFmtId="0" fontId="119" fillId="2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18" fillId="41" borderId="0" applyNumberFormat="0" applyBorder="0" applyAlignment="0" applyProtection="0"/>
    <xf numFmtId="0" fontId="119" fillId="41"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18" fillId="42" borderId="0" applyNumberFormat="0" applyBorder="0" applyAlignment="0" applyProtection="0"/>
    <xf numFmtId="0" fontId="119" fillId="4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166" fillId="0" borderId="0" applyFont="0" applyFill="0" applyBorder="0" applyAlignment="0" applyProtection="0"/>
  </cellStyleXfs>
  <cellXfs count="866">
    <xf numFmtId="0" fontId="0" fillId="0" borderId="0" xfId="0"/>
    <xf numFmtId="0" fontId="10" fillId="0" borderId="0" xfId="0" applyFont="1"/>
    <xf numFmtId="0" fontId="4" fillId="0" borderId="0" xfId="0" applyFont="1"/>
    <xf numFmtId="0" fontId="4" fillId="0" borderId="0" xfId="0" applyFont="1" applyBorder="1"/>
    <xf numFmtId="0" fontId="8" fillId="0" borderId="0" xfId="0" applyFont="1" applyBorder="1" applyAlignment="1">
      <alignment horizontal="left" wrapText="1"/>
    </xf>
    <xf numFmtId="0" fontId="10" fillId="0" borderId="0" xfId="0" applyFont="1" applyFill="1"/>
    <xf numFmtId="0" fontId="24" fillId="0" borderId="0" xfId="800" applyFont="1"/>
    <xf numFmtId="0" fontId="14" fillId="0" borderId="0" xfId="0" applyFont="1"/>
    <xf numFmtId="0" fontId="20" fillId="0" borderId="0" xfId="0" applyFont="1"/>
    <xf numFmtId="0" fontId="8" fillId="0" borderId="0" xfId="800" applyFont="1" applyFill="1" applyBorder="1"/>
    <xf numFmtId="3" fontId="4" fillId="0" borderId="0" xfId="0" applyNumberFormat="1" applyFont="1"/>
    <xf numFmtId="3" fontId="4" fillId="0" borderId="14" xfId="800" applyNumberFormat="1" applyFont="1" applyFill="1" applyBorder="1"/>
    <xf numFmtId="0" fontId="4" fillId="0" borderId="0" xfId="0" applyFont="1" applyFill="1"/>
    <xf numFmtId="0" fontId="8" fillId="0" borderId="0" xfId="0" applyFont="1" applyBorder="1" applyAlignment="1">
      <alignment horizontal="left"/>
    </xf>
    <xf numFmtId="0" fontId="4" fillId="0" borderId="0" xfId="0" applyFont="1" applyAlignment="1">
      <alignment vertical="center"/>
    </xf>
    <xf numFmtId="0" fontId="53" fillId="0" borderId="0" xfId="0" applyFont="1"/>
    <xf numFmtId="0" fontId="24" fillId="0" borderId="0" xfId="0" applyFont="1" applyBorder="1"/>
    <xf numFmtId="0" fontId="53" fillId="0" borderId="0" xfId="0" applyFont="1" applyFill="1" applyBorder="1"/>
    <xf numFmtId="169" fontId="53" fillId="27" borderId="0" xfId="827" applyNumberFormat="1" applyFont="1" applyFill="1" applyBorder="1"/>
    <xf numFmtId="0" fontId="53" fillId="0" borderId="0" xfId="0" applyFont="1" applyBorder="1"/>
    <xf numFmtId="4" fontId="53" fillId="0" borderId="0" xfId="0" applyNumberFormat="1" applyFont="1"/>
    <xf numFmtId="3" fontId="53" fillId="0" borderId="0" xfId="0" applyNumberFormat="1" applyFont="1"/>
    <xf numFmtId="171" fontId="53" fillId="0" borderId="0" xfId="0" applyNumberFormat="1" applyFont="1"/>
    <xf numFmtId="0" fontId="53" fillId="27" borderId="0" xfId="0" applyFont="1" applyFill="1"/>
    <xf numFmtId="3" fontId="24" fillId="27" borderId="0" xfId="0" applyNumberFormat="1" applyFont="1" applyFill="1" applyBorder="1" applyAlignment="1" applyProtection="1"/>
    <xf numFmtId="169" fontId="53" fillId="27" borderId="0" xfId="827" applyNumberFormat="1" applyFont="1" applyFill="1"/>
    <xf numFmtId="0" fontId="4" fillId="0" borderId="0" xfId="0" applyFont="1" applyFill="1" applyBorder="1"/>
    <xf numFmtId="0" fontId="4" fillId="27" borderId="0" xfId="804" applyFont="1" applyFill="1" applyBorder="1" applyAlignment="1">
      <alignment horizontal="justify" vertical="center"/>
    </xf>
    <xf numFmtId="0" fontId="4" fillId="0" borderId="0" xfId="0" applyFont="1" applyAlignment="1">
      <alignment horizontal="left"/>
    </xf>
    <xf numFmtId="3" fontId="8" fillId="0" borderId="0" xfId="800" applyNumberFormat="1" applyFont="1" applyBorder="1"/>
    <xf numFmtId="0" fontId="8" fillId="0" borderId="0" xfId="800" applyFont="1"/>
    <xf numFmtId="0" fontId="8" fillId="0" borderId="0" xfId="800" applyFont="1" applyBorder="1"/>
    <xf numFmtId="3" fontId="8" fillId="0" borderId="0" xfId="800" applyNumberFormat="1" applyFont="1"/>
    <xf numFmtId="0" fontId="4" fillId="27" borderId="0" xfId="0" applyFont="1" applyFill="1"/>
    <xf numFmtId="3" fontId="4" fillId="27" borderId="0" xfId="0" applyNumberFormat="1" applyFont="1" applyFill="1"/>
    <xf numFmtId="3" fontId="4" fillId="0" borderId="0" xfId="0" applyNumberFormat="1" applyFont="1" applyFill="1"/>
    <xf numFmtId="0" fontId="4" fillId="43" borderId="0" xfId="0" applyFont="1" applyFill="1"/>
    <xf numFmtId="3" fontId="4" fillId="43" borderId="0" xfId="0" applyNumberFormat="1" applyFont="1" applyFill="1"/>
    <xf numFmtId="3" fontId="4" fillId="43" borderId="14" xfId="800" applyNumberFormat="1" applyFont="1" applyFill="1" applyBorder="1"/>
    <xf numFmtId="0" fontId="53" fillId="0" borderId="0" xfId="800" applyFont="1"/>
    <xf numFmtId="0" fontId="53" fillId="0" borderId="0" xfId="800" applyFont="1" applyFill="1"/>
    <xf numFmtId="0" fontId="69" fillId="0" borderId="0" xfId="800" applyFont="1"/>
    <xf numFmtId="0" fontId="56" fillId="27" borderId="0" xfId="800" applyFont="1" applyFill="1"/>
    <xf numFmtId="0" fontId="24" fillId="0" borderId="16" xfId="800" applyFont="1" applyBorder="1" applyAlignment="1">
      <alignment vertical="center" wrapText="1"/>
    </xf>
    <xf numFmtId="3" fontId="53" fillId="0" borderId="0" xfId="800" applyNumberFormat="1" applyFont="1" applyBorder="1" applyAlignment="1">
      <alignment horizontal="center" vertical="center"/>
    </xf>
    <xf numFmtId="3" fontId="24" fillId="0" borderId="17" xfId="800" applyNumberFormat="1" applyFont="1" applyBorder="1" applyAlignment="1">
      <alignment horizontal="center" vertical="center"/>
    </xf>
    <xf numFmtId="0" fontId="53" fillId="0" borderId="0" xfId="800" applyFont="1" applyAlignment="1">
      <alignment vertical="center"/>
    </xf>
    <xf numFmtId="0" fontId="69" fillId="0" borderId="0" xfId="800" applyFont="1" applyAlignment="1">
      <alignment vertical="center"/>
    </xf>
    <xf numFmtId="176" fontId="56" fillId="27" borderId="0" xfId="827" applyNumberFormat="1" applyFont="1" applyFill="1" applyAlignment="1">
      <alignment vertical="center"/>
    </xf>
    <xf numFmtId="0" fontId="56" fillId="27" borderId="0" xfId="800" applyFont="1" applyFill="1" applyAlignment="1">
      <alignment vertical="center"/>
    </xf>
    <xf numFmtId="0" fontId="24" fillId="27" borderId="0" xfId="800" applyFont="1" applyFill="1" applyBorder="1" applyAlignment="1">
      <alignment horizontal="center" vertical="center"/>
    </xf>
    <xf numFmtId="0" fontId="53" fillId="27" borderId="0" xfId="800" applyFont="1" applyFill="1" applyAlignment="1">
      <alignment vertical="center"/>
    </xf>
    <xf numFmtId="0" fontId="70" fillId="27" borderId="0" xfId="800" applyFont="1" applyFill="1" applyBorder="1" applyAlignment="1">
      <alignment horizontal="center" vertical="center"/>
    </xf>
    <xf numFmtId="0" fontId="56" fillId="27" borderId="0" xfId="800" applyFont="1" applyFill="1" applyBorder="1" applyAlignment="1">
      <alignment vertical="center"/>
    </xf>
    <xf numFmtId="0" fontId="71" fillId="0" borderId="0" xfId="800" applyFont="1"/>
    <xf numFmtId="0" fontId="24" fillId="44" borderId="20" xfId="800" applyFont="1" applyFill="1" applyBorder="1" applyAlignment="1">
      <alignment horizontal="center" vertical="center"/>
    </xf>
    <xf numFmtId="0" fontId="24" fillId="44" borderId="21" xfId="800" applyFont="1" applyFill="1" applyBorder="1" applyAlignment="1">
      <alignment horizontal="center" vertical="center"/>
    </xf>
    <xf numFmtId="3" fontId="24" fillId="44" borderId="18" xfId="800" applyNumberFormat="1" applyFont="1" applyFill="1" applyBorder="1" applyAlignment="1">
      <alignment horizontal="center" vertical="center"/>
    </xf>
    <xf numFmtId="3" fontId="24" fillId="44" borderId="19" xfId="800" applyNumberFormat="1" applyFont="1" applyFill="1" applyBorder="1" applyAlignment="1">
      <alignment horizontal="center" vertical="center"/>
    </xf>
    <xf numFmtId="0" fontId="8" fillId="0" borderId="0" xfId="800" applyFont="1" applyBorder="1" applyAlignment="1"/>
    <xf numFmtId="0" fontId="144" fillId="43" borderId="0" xfId="800" applyFont="1" applyFill="1" applyBorder="1" applyAlignment="1"/>
    <xf numFmtId="0" fontId="8" fillId="43" borderId="0" xfId="800" applyFont="1" applyFill="1" applyBorder="1" applyAlignment="1"/>
    <xf numFmtId="0" fontId="8" fillId="0" borderId="0" xfId="800" applyFont="1" applyAlignment="1"/>
    <xf numFmtId="0" fontId="145" fillId="43" borderId="0" xfId="0" applyFont="1" applyFill="1"/>
    <xf numFmtId="3" fontId="145" fillId="43" borderId="0" xfId="0" applyNumberFormat="1" applyFont="1" applyFill="1"/>
    <xf numFmtId="0" fontId="54" fillId="0" borderId="0" xfId="0" applyFont="1" applyBorder="1" applyAlignment="1"/>
    <xf numFmtId="3" fontId="146" fillId="43" borderId="0" xfId="0" applyNumberFormat="1" applyFont="1" applyFill="1" applyBorder="1" applyAlignment="1" applyProtection="1">
      <alignment wrapText="1"/>
    </xf>
    <xf numFmtId="3" fontId="4" fillId="0" borderId="0" xfId="0" applyNumberFormat="1" applyFont="1" applyFill="1" applyBorder="1"/>
    <xf numFmtId="3" fontId="4" fillId="0" borderId="0" xfId="800" applyNumberFormat="1" applyFont="1"/>
    <xf numFmtId="3" fontId="8" fillId="0" borderId="0" xfId="800" applyNumberFormat="1" applyFont="1" applyFill="1" applyBorder="1"/>
    <xf numFmtId="0" fontId="8" fillId="28" borderId="0" xfId="800" applyFont="1" applyFill="1" applyBorder="1"/>
    <xf numFmtId="3" fontId="4" fillId="0" borderId="0" xfId="798" applyNumberFormat="1" applyFont="1" applyBorder="1" applyAlignment="1">
      <alignment wrapText="1"/>
    </xf>
    <xf numFmtId="0" fontId="4" fillId="0" borderId="0" xfId="798" applyFont="1" applyBorder="1" applyAlignment="1">
      <alignment wrapText="1"/>
    </xf>
    <xf numFmtId="0" fontId="4" fillId="0" borderId="0" xfId="798" applyFont="1" applyFill="1"/>
    <xf numFmtId="17" fontId="4" fillId="0" borderId="0" xfId="798" applyNumberFormat="1" applyFont="1" applyFill="1"/>
    <xf numFmtId="3" fontId="4" fillId="0" borderId="0" xfId="798" applyNumberFormat="1" applyFont="1" applyFill="1"/>
    <xf numFmtId="0" fontId="4" fillId="0" borderId="0" xfId="0" applyFont="1" applyFill="1" applyAlignment="1">
      <alignment vertical="center"/>
    </xf>
    <xf numFmtId="2" fontId="4" fillId="0" borderId="0" xfId="0" applyNumberFormat="1" applyFont="1" applyFill="1" applyAlignment="1">
      <alignment vertical="center"/>
    </xf>
    <xf numFmtId="0" fontId="8" fillId="0" borderId="0" xfId="800" applyFont="1" applyAlignment="1">
      <alignment horizontal="center"/>
    </xf>
    <xf numFmtId="2" fontId="8" fillId="0" borderId="0" xfId="800" applyNumberFormat="1" applyFont="1"/>
    <xf numFmtId="3" fontId="54" fillId="27" borderId="0" xfId="800" applyNumberFormat="1" applyFont="1" applyFill="1" applyBorder="1" applyAlignment="1">
      <alignment horizontal="left"/>
    </xf>
    <xf numFmtId="0" fontId="54" fillId="27" borderId="0" xfId="0" applyFont="1" applyFill="1" applyBorder="1" applyAlignment="1"/>
    <xf numFmtId="0" fontId="54" fillId="0" borderId="0" xfId="0" applyFont="1" applyAlignment="1">
      <alignment horizontal="left" wrapText="1"/>
    </xf>
    <xf numFmtId="0" fontId="8" fillId="0" borderId="0" xfId="0" applyFont="1" applyFill="1"/>
    <xf numFmtId="172" fontId="4" fillId="0" borderId="0" xfId="827" applyNumberFormat="1" applyFont="1" applyFill="1"/>
    <xf numFmtId="169" fontId="4" fillId="0" borderId="0" xfId="0" applyNumberFormat="1" applyFont="1" applyFill="1"/>
    <xf numFmtId="0" fontId="4" fillId="0" borderId="0" xfId="794" applyFont="1"/>
    <xf numFmtId="17" fontId="4" fillId="0" borderId="0" xfId="794" applyNumberFormat="1" applyFont="1"/>
    <xf numFmtId="17" fontId="8" fillId="0" borderId="0" xfId="794" quotePrefix="1" applyNumberFormat="1" applyFont="1"/>
    <xf numFmtId="0" fontId="4" fillId="27" borderId="0" xfId="0" applyFont="1" applyFill="1" applyBorder="1"/>
    <xf numFmtId="0" fontId="8" fillId="0" borderId="0" xfId="0" applyFont="1"/>
    <xf numFmtId="172" fontId="4" fillId="0" borderId="0" xfId="827" applyNumberFormat="1" applyFont="1"/>
    <xf numFmtId="169" fontId="4" fillId="0" borderId="0" xfId="0" applyNumberFormat="1" applyFont="1"/>
    <xf numFmtId="0" fontId="8" fillId="0" borderId="0" xfId="0" applyFont="1" applyAlignment="1">
      <alignment horizontal="left"/>
    </xf>
    <xf numFmtId="0" fontId="74" fillId="27" borderId="0" xfId="0" applyFont="1" applyFill="1"/>
    <xf numFmtId="0" fontId="8" fillId="0" borderId="0" xfId="804" applyFont="1" applyAlignment="1">
      <alignment horizontal="left"/>
    </xf>
    <xf numFmtId="0" fontId="24" fillId="0" borderId="0" xfId="0" applyFont="1"/>
    <xf numFmtId="3" fontId="74" fillId="27" borderId="0" xfId="0" applyNumberFormat="1" applyFont="1" applyFill="1"/>
    <xf numFmtId="0" fontId="72" fillId="27" borderId="0" xfId="0" applyFont="1" applyFill="1" applyBorder="1" applyAlignment="1">
      <alignment horizontal="left" vertical="center" wrapText="1"/>
    </xf>
    <xf numFmtId="172" fontId="74" fillId="27" borderId="0" xfId="0" applyNumberFormat="1" applyFont="1" applyFill="1"/>
    <xf numFmtId="0" fontId="76" fillId="0" borderId="0" xfId="0" applyFont="1" applyBorder="1"/>
    <xf numFmtId="0" fontId="77" fillId="27" borderId="0" xfId="0" applyFont="1" applyFill="1" applyBorder="1"/>
    <xf numFmtId="3" fontId="77" fillId="27" borderId="0" xfId="0" applyNumberFormat="1" applyFont="1" applyFill="1" applyBorder="1"/>
    <xf numFmtId="0" fontId="73" fillId="27" borderId="0" xfId="0" applyFont="1" applyFill="1" applyBorder="1" applyAlignment="1">
      <alignment wrapText="1"/>
    </xf>
    <xf numFmtId="172" fontId="77" fillId="27" borderId="0" xfId="0" applyNumberFormat="1" applyFont="1" applyFill="1" applyBorder="1"/>
    <xf numFmtId="0" fontId="72" fillId="0" borderId="0" xfId="0" applyFont="1" applyBorder="1"/>
    <xf numFmtId="0" fontId="74" fillId="27" borderId="0" xfId="0" applyFont="1" applyFill="1" applyBorder="1"/>
    <xf numFmtId="172" fontId="74" fillId="27" borderId="0" xfId="0" applyNumberFormat="1" applyFont="1" applyFill="1" applyBorder="1"/>
    <xf numFmtId="0" fontId="4" fillId="29" borderId="0" xfId="0" applyFont="1" applyFill="1"/>
    <xf numFmtId="0" fontId="4" fillId="0" borderId="0" xfId="0" applyFont="1" applyFill="1" applyBorder="1" applyAlignment="1">
      <alignment horizontal="center"/>
    </xf>
    <xf numFmtId="0" fontId="145" fillId="0" borderId="0" xfId="0" applyFont="1"/>
    <xf numFmtId="0" fontId="72" fillId="0" borderId="0" xfId="0" applyFont="1" applyFill="1"/>
    <xf numFmtId="0" fontId="8" fillId="0" borderId="0" xfId="0" applyFont="1" applyFill="1" applyBorder="1" applyAlignment="1"/>
    <xf numFmtId="0" fontId="4" fillId="27" borderId="0" xfId="233" applyFont="1" applyFill="1"/>
    <xf numFmtId="3" fontId="4" fillId="27" borderId="0" xfId="233" applyNumberFormat="1" applyFont="1" applyFill="1"/>
    <xf numFmtId="0" fontId="4" fillId="27" borderId="0" xfId="237" applyFont="1" applyFill="1"/>
    <xf numFmtId="0" fontId="4" fillId="27" borderId="0" xfId="233" applyFont="1" applyFill="1" applyAlignment="1">
      <alignment vertical="center"/>
    </xf>
    <xf numFmtId="0" fontId="4" fillId="27" borderId="0" xfId="233" applyFont="1" applyFill="1" applyAlignment="1">
      <alignment horizontal="left" vertical="center"/>
    </xf>
    <xf numFmtId="3" fontId="4" fillId="27" borderId="0" xfId="233" applyNumberFormat="1" applyFont="1" applyFill="1" applyAlignment="1">
      <alignment vertical="center"/>
    </xf>
    <xf numFmtId="0" fontId="147" fillId="0" borderId="0" xfId="0" applyFont="1" applyBorder="1" applyAlignment="1">
      <alignment horizontal="center"/>
    </xf>
    <xf numFmtId="0" fontId="147" fillId="0" borderId="0" xfId="0" applyFont="1" applyBorder="1" applyAlignment="1">
      <alignment horizontal="right" vertical="center"/>
    </xf>
    <xf numFmtId="0" fontId="4" fillId="0" borderId="0" xfId="266" applyFont="1"/>
    <xf numFmtId="0" fontId="7" fillId="0" borderId="0" xfId="0" applyFont="1"/>
    <xf numFmtId="3" fontId="24" fillId="43" borderId="16" xfId="800" applyNumberFormat="1" applyFont="1" applyFill="1" applyBorder="1" applyAlignment="1">
      <alignment horizontal="left" vertical="center" wrapText="1"/>
    </xf>
    <xf numFmtId="0" fontId="54" fillId="43" borderId="0" xfId="800" applyFont="1" applyFill="1" applyBorder="1"/>
    <xf numFmtId="173" fontId="53" fillId="0" borderId="0" xfId="0" applyNumberFormat="1" applyFont="1"/>
    <xf numFmtId="177" fontId="8" fillId="0" borderId="0" xfId="800" applyNumberFormat="1" applyFont="1"/>
    <xf numFmtId="37" fontId="78" fillId="0" borderId="0" xfId="801" applyFont="1" applyFill="1" applyBorder="1" applyAlignment="1">
      <alignment horizontal="left" vertical="center" wrapText="1"/>
    </xf>
    <xf numFmtId="178" fontId="54" fillId="0" borderId="0" xfId="801" applyNumberFormat="1" applyFont="1" applyFill="1" applyBorder="1" applyAlignment="1">
      <alignment horizontal="left" vertical="center" wrapText="1"/>
    </xf>
    <xf numFmtId="0" fontId="17" fillId="0" borderId="0" xfId="228" applyFont="1" applyFill="1" applyBorder="1" applyAlignment="1">
      <alignment horizontal="left" wrapText="1"/>
    </xf>
    <xf numFmtId="0" fontId="7" fillId="0" borderId="0" xfId="0" applyFont="1" applyBorder="1"/>
    <xf numFmtId="0" fontId="5" fillId="0" borderId="0" xfId="800" applyFont="1"/>
    <xf numFmtId="169" fontId="8" fillId="0" borderId="0" xfId="800" applyNumberFormat="1" applyFont="1"/>
    <xf numFmtId="169" fontId="8" fillId="0" borderId="0" xfId="825" applyNumberFormat="1" applyFont="1"/>
    <xf numFmtId="2" fontId="8" fillId="0" borderId="0" xfId="800" applyNumberFormat="1" applyFont="1" applyBorder="1"/>
    <xf numFmtId="0" fontId="7" fillId="43" borderId="0" xfId="0" applyFont="1" applyFill="1"/>
    <xf numFmtId="0" fontId="10" fillId="43" borderId="0" xfId="0" applyFont="1" applyFill="1"/>
    <xf numFmtId="169" fontId="10" fillId="0" borderId="0" xfId="827" applyNumberFormat="1" applyFont="1" applyFill="1" applyAlignment="1">
      <alignment vertical="center"/>
    </xf>
    <xf numFmtId="0" fontId="10" fillId="0" borderId="0" xfId="0" applyFont="1" applyFill="1" applyAlignment="1">
      <alignment vertical="center"/>
    </xf>
    <xf numFmtId="0" fontId="85" fillId="0" borderId="0" xfId="0" applyFont="1" applyBorder="1" applyAlignment="1">
      <alignment horizontal="left" wrapText="1"/>
    </xf>
    <xf numFmtId="0" fontId="148" fillId="43" borderId="0" xfId="0" applyFont="1" applyFill="1"/>
    <xf numFmtId="0" fontId="84" fillId="43" borderId="0" xfId="0" applyFont="1" applyFill="1" applyAlignment="1">
      <alignment vertical="center"/>
    </xf>
    <xf numFmtId="0" fontId="4" fillId="27" borderId="0" xfId="0" applyFont="1" applyFill="1" applyAlignment="1">
      <alignment vertical="center"/>
    </xf>
    <xf numFmtId="3" fontId="24" fillId="27" borderId="0" xfId="0" applyNumberFormat="1" applyFont="1" applyFill="1" applyBorder="1"/>
    <xf numFmtId="0" fontId="88" fillId="0" borderId="0" xfId="0" applyFont="1"/>
    <xf numFmtId="3" fontId="20" fillId="0" borderId="0" xfId="0" applyNumberFormat="1" applyFont="1"/>
    <xf numFmtId="3" fontId="10" fillId="0" borderId="0" xfId="0" applyNumberFormat="1" applyFont="1"/>
    <xf numFmtId="0" fontId="90" fillId="43" borderId="0" xfId="0" applyFont="1" applyFill="1" applyBorder="1" applyAlignment="1">
      <alignment vertical="center"/>
    </xf>
    <xf numFmtId="0" fontId="90" fillId="43" borderId="0" xfId="0" applyFont="1" applyFill="1" applyBorder="1" applyAlignment="1">
      <alignment horizontal="left" vertical="center"/>
    </xf>
    <xf numFmtId="0" fontId="7" fillId="0" borderId="0" xfId="0" applyFont="1" applyFill="1"/>
    <xf numFmtId="0" fontId="78" fillId="0" borderId="0" xfId="0" applyFont="1" applyFill="1"/>
    <xf numFmtId="3" fontId="78" fillId="0" borderId="0" xfId="0" applyNumberFormat="1" applyFont="1" applyFill="1"/>
    <xf numFmtId="169" fontId="78" fillId="0" borderId="0" xfId="827" applyNumberFormat="1" applyFont="1" applyFill="1"/>
    <xf numFmtId="0" fontId="78" fillId="0" borderId="0" xfId="0" applyFont="1" applyFill="1" applyAlignment="1"/>
    <xf numFmtId="3" fontId="78" fillId="0" borderId="0" xfId="0" applyNumberFormat="1" applyFont="1" applyFill="1" applyAlignment="1"/>
    <xf numFmtId="171" fontId="78" fillId="0" borderId="0" xfId="0" applyNumberFormat="1" applyFont="1" applyFill="1"/>
    <xf numFmtId="169" fontId="78" fillId="0" borderId="0" xfId="825" applyNumberFormat="1" applyFont="1" applyFill="1"/>
    <xf numFmtId="3" fontId="78" fillId="0" borderId="0" xfId="0" applyNumberFormat="1" applyFont="1"/>
    <xf numFmtId="0" fontId="4" fillId="0" borderId="0" xfId="0" applyFont="1" applyBorder="1" applyAlignment="1">
      <alignment vertical="center"/>
    </xf>
    <xf numFmtId="0" fontId="7" fillId="0" borderId="0" xfId="0" applyFont="1" applyBorder="1" applyAlignment="1">
      <alignment vertical="center"/>
    </xf>
    <xf numFmtId="0" fontId="55" fillId="0" borderId="0" xfId="0" applyFont="1" applyFill="1" applyBorder="1" applyAlignment="1">
      <alignment vertical="center"/>
    </xf>
    <xf numFmtId="0" fontId="4" fillId="0" borderId="0" xfId="0" applyFont="1" applyFill="1" applyBorder="1" applyAlignment="1">
      <alignment vertical="center"/>
    </xf>
    <xf numFmtId="0" fontId="17" fillId="0" borderId="0" xfId="228" applyFont="1" applyFill="1" applyBorder="1" applyAlignment="1">
      <alignment horizontal="center" wrapText="1"/>
    </xf>
    <xf numFmtId="0" fontId="95" fillId="0" borderId="0" xfId="0" applyFont="1" applyBorder="1" applyAlignment="1">
      <alignment horizontal="left"/>
    </xf>
    <xf numFmtId="0" fontId="95" fillId="27" borderId="0" xfId="0" applyFont="1" applyFill="1" applyBorder="1" applyAlignment="1">
      <alignment horizontal="left"/>
    </xf>
    <xf numFmtId="17" fontId="91" fillId="0" borderId="0" xfId="0" quotePrefix="1" applyNumberFormat="1" applyFont="1" applyAlignment="1">
      <alignment horizontal="right"/>
    </xf>
    <xf numFmtId="17" fontId="5" fillId="0" borderId="0" xfId="0" quotePrefix="1" applyNumberFormat="1" applyFont="1" applyBorder="1" applyAlignment="1"/>
    <xf numFmtId="0" fontId="145" fillId="0" borderId="0" xfId="0" applyFont="1" applyFill="1"/>
    <xf numFmtId="0" fontId="99" fillId="43" borderId="0" xfId="0" applyFont="1" applyFill="1" applyAlignment="1">
      <alignment vertical="center" wrapText="1"/>
    </xf>
    <xf numFmtId="0" fontId="100" fillId="27" borderId="0" xfId="0" applyFont="1" applyFill="1" applyBorder="1" applyAlignment="1">
      <alignment vertical="center" wrapText="1"/>
    </xf>
    <xf numFmtId="0" fontId="83" fillId="0" borderId="0" xfId="0" applyFont="1" applyFill="1" applyAlignment="1">
      <alignment vertical="center"/>
    </xf>
    <xf numFmtId="0" fontId="17" fillId="0" borderId="0" xfId="228" applyFont="1" applyFill="1" applyBorder="1" applyAlignment="1">
      <alignment wrapText="1"/>
    </xf>
    <xf numFmtId="0" fontId="18" fillId="46" borderId="0" xfId="228" applyFont="1" applyFill="1" applyBorder="1"/>
    <xf numFmtId="0" fontId="78" fillId="46" borderId="0" xfId="800" applyFont="1" applyFill="1" applyBorder="1" applyAlignment="1"/>
    <xf numFmtId="0" fontId="150" fillId="0" borderId="0" xfId="0" applyFont="1" applyBorder="1" applyAlignment="1"/>
    <xf numFmtId="0" fontId="150" fillId="0" borderId="0" xfId="0" applyFont="1" applyBorder="1" applyAlignment="1">
      <alignment vertical="top"/>
    </xf>
    <xf numFmtId="0" fontId="150" fillId="0" borderId="0" xfId="0" applyFont="1" applyBorder="1" applyAlignment="1">
      <alignment horizontal="center"/>
    </xf>
    <xf numFmtId="0" fontId="150" fillId="0" borderId="0" xfId="0" applyFont="1"/>
    <xf numFmtId="0" fontId="151" fillId="0" borderId="0" xfId="0" applyFont="1"/>
    <xf numFmtId="0" fontId="103" fillId="47" borderId="36" xfId="0" applyFont="1" applyFill="1" applyBorder="1" applyAlignment="1">
      <alignment vertical="center" wrapText="1"/>
    </xf>
    <xf numFmtId="0" fontId="150" fillId="48" borderId="36" xfId="0" applyFont="1" applyFill="1" applyBorder="1" applyAlignment="1">
      <alignment horizontal="center" vertical="center" wrapText="1"/>
    </xf>
    <xf numFmtId="0" fontId="150" fillId="48" borderId="36" xfId="0" applyFont="1" applyFill="1" applyBorder="1" applyAlignment="1">
      <alignment horizontal="left" vertical="center" wrapText="1"/>
    </xf>
    <xf numFmtId="0" fontId="150" fillId="48" borderId="36" xfId="0" applyFont="1" applyFill="1" applyBorder="1" applyAlignment="1">
      <alignment horizontal="left" vertical="top" wrapText="1"/>
    </xf>
    <xf numFmtId="0" fontId="150" fillId="48" borderId="36" xfId="0" applyFont="1" applyFill="1" applyBorder="1" applyAlignment="1">
      <alignment vertical="center"/>
    </xf>
    <xf numFmtId="0" fontId="150" fillId="48" borderId="36" xfId="0" applyFont="1" applyFill="1" applyBorder="1" applyAlignment="1">
      <alignment vertical="center" wrapText="1"/>
    </xf>
    <xf numFmtId="0" fontId="150" fillId="48" borderId="36" xfId="0" applyFont="1" applyFill="1" applyBorder="1" applyAlignment="1">
      <alignment wrapText="1"/>
    </xf>
    <xf numFmtId="0" fontId="150" fillId="48" borderId="36" xfId="0" applyFont="1" applyFill="1" applyBorder="1" applyAlignment="1">
      <alignment vertical="top" wrapText="1"/>
    </xf>
    <xf numFmtId="0" fontId="151" fillId="48" borderId="36" xfId="0" applyFont="1" applyFill="1" applyBorder="1" applyAlignment="1">
      <alignment horizontal="center" vertical="center" wrapText="1"/>
    </xf>
    <xf numFmtId="0" fontId="84" fillId="0" borderId="0" xfId="800" applyFont="1" applyBorder="1" applyAlignment="1">
      <alignment vertical="center"/>
    </xf>
    <xf numFmtId="0" fontId="90" fillId="0" borderId="0" xfId="800" applyFont="1" applyBorder="1"/>
    <xf numFmtId="3" fontId="91" fillId="0" borderId="0" xfId="799" applyNumberFormat="1" applyFont="1" applyBorder="1" applyAlignment="1"/>
    <xf numFmtId="3" fontId="90" fillId="0" borderId="0" xfId="800" applyNumberFormat="1" applyFont="1" applyBorder="1"/>
    <xf numFmtId="0" fontId="149" fillId="43" borderId="0" xfId="800" applyFont="1" applyFill="1" applyBorder="1"/>
    <xf numFmtId="0" fontId="90" fillId="43" borderId="0" xfId="800" applyFont="1" applyFill="1" applyBorder="1"/>
    <xf numFmtId="3" fontId="5" fillId="0" borderId="0" xfId="800" applyNumberFormat="1" applyFont="1" applyBorder="1"/>
    <xf numFmtId="3" fontId="105" fillId="0" borderId="0" xfId="0" applyNumberFormat="1" applyFont="1" applyBorder="1" applyAlignment="1">
      <alignment wrapText="1"/>
    </xf>
    <xf numFmtId="0" fontId="105" fillId="0" borderId="0" xfId="0" applyFont="1" applyBorder="1" applyAlignment="1">
      <alignment wrapText="1"/>
    </xf>
    <xf numFmtId="0" fontId="100" fillId="0" borderId="0" xfId="0" applyFont="1" applyBorder="1" applyAlignment="1">
      <alignment horizontal="left" wrapText="1"/>
    </xf>
    <xf numFmtId="172" fontId="7" fillId="43" borderId="0" xfId="827" applyNumberFormat="1" applyFont="1" applyFill="1"/>
    <xf numFmtId="169" fontId="7" fillId="43" borderId="0" xfId="0" applyNumberFormat="1" applyFont="1" applyFill="1"/>
    <xf numFmtId="0" fontId="7" fillId="43" borderId="0" xfId="794" applyFont="1" applyFill="1"/>
    <xf numFmtId="0" fontId="7" fillId="0" borderId="0" xfId="794" applyFont="1"/>
    <xf numFmtId="17" fontId="7" fillId="0" borderId="0" xfId="794" applyNumberFormat="1" applyFont="1"/>
    <xf numFmtId="0" fontId="97" fillId="43" borderId="0" xfId="804" applyFont="1" applyFill="1" applyBorder="1" applyAlignment="1"/>
    <xf numFmtId="0" fontId="97" fillId="0" borderId="0" xfId="804" applyFont="1" applyBorder="1" applyAlignment="1"/>
    <xf numFmtId="0" fontId="106" fillId="0" borderId="0" xfId="0" applyFont="1" applyBorder="1" applyAlignment="1"/>
    <xf numFmtId="0" fontId="101" fillId="0" borderId="0" xfId="800" applyFont="1" applyAlignment="1">
      <alignment vertical="center"/>
    </xf>
    <xf numFmtId="0" fontId="107" fillId="27" borderId="0" xfId="800" applyFont="1" applyFill="1" applyAlignment="1">
      <alignment vertical="center"/>
    </xf>
    <xf numFmtId="0" fontId="7" fillId="0" borderId="0" xfId="800" applyFont="1" applyAlignment="1">
      <alignment vertical="center"/>
    </xf>
    <xf numFmtId="0" fontId="92" fillId="44" borderId="24" xfId="800" applyFont="1" applyFill="1" applyBorder="1" applyAlignment="1">
      <alignment horizontal="center" vertical="center"/>
    </xf>
    <xf numFmtId="0" fontId="92" fillId="44" borderId="26" xfId="800" applyFont="1" applyFill="1" applyBorder="1" applyAlignment="1">
      <alignment horizontal="center" vertical="center"/>
    </xf>
    <xf numFmtId="0" fontId="4" fillId="0" borderId="0" xfId="233" applyFont="1" applyFill="1"/>
    <xf numFmtId="0" fontId="4" fillId="0" borderId="0" xfId="233" applyFont="1" applyFill="1" applyAlignment="1">
      <alignment vertical="center"/>
    </xf>
    <xf numFmtId="3" fontId="4" fillId="0" borderId="0" xfId="233" applyNumberFormat="1" applyFont="1" applyFill="1"/>
    <xf numFmtId="0" fontId="78" fillId="0" borderId="0" xfId="0" applyFont="1" applyFill="1" applyBorder="1" applyAlignment="1">
      <alignment horizontal="left"/>
    </xf>
    <xf numFmtId="17" fontId="78" fillId="0" borderId="0" xfId="0" quotePrefix="1" applyNumberFormat="1" applyFont="1" applyBorder="1" applyAlignment="1"/>
    <xf numFmtId="0" fontId="108" fillId="47" borderId="36" xfId="0" applyFont="1" applyFill="1" applyBorder="1" applyAlignment="1">
      <alignment vertical="top" wrapText="1"/>
    </xf>
    <xf numFmtId="0" fontId="109" fillId="0" borderId="0" xfId="228" applyFont="1" applyAlignment="1">
      <alignment vertical="center" wrapText="1"/>
    </xf>
    <xf numFmtId="0" fontId="109" fillId="0" borderId="27" xfId="228" applyFont="1" applyBorder="1" applyAlignment="1">
      <alignment vertical="center" wrapText="1"/>
    </xf>
    <xf numFmtId="0" fontId="109" fillId="0" borderId="28" xfId="228" applyFont="1" applyBorder="1" applyAlignment="1">
      <alignment vertical="center" wrapText="1"/>
    </xf>
    <xf numFmtId="0" fontId="24" fillId="44" borderId="22" xfId="800" applyFont="1" applyFill="1" applyBorder="1" applyAlignment="1">
      <alignment horizontal="center" vertical="center" wrapText="1"/>
    </xf>
    <xf numFmtId="0" fontId="18" fillId="0" borderId="0" xfId="228" applyFont="1" applyFill="1" applyBorder="1"/>
    <xf numFmtId="0" fontId="153" fillId="0" borderId="0" xfId="228" applyFont="1" applyFill="1" applyBorder="1" applyAlignment="1">
      <alignment horizontal="center"/>
    </xf>
    <xf numFmtId="0" fontId="154" fillId="0" borderId="0" xfId="228" applyFont="1" applyFill="1" applyBorder="1"/>
    <xf numFmtId="0" fontId="4" fillId="0" borderId="0" xfId="228" applyFont="1" applyFill="1" applyBorder="1" applyAlignment="1"/>
    <xf numFmtId="0" fontId="8" fillId="46" borderId="0" xfId="228" applyFont="1" applyFill="1" applyBorder="1"/>
    <xf numFmtId="0" fontId="8" fillId="0" borderId="0" xfId="228" applyFont="1" applyFill="1" applyBorder="1"/>
    <xf numFmtId="0" fontId="153" fillId="0" borderId="37" xfId="228" applyFont="1" applyFill="1" applyBorder="1" applyAlignment="1">
      <alignment horizontal="center" wrapText="1"/>
    </xf>
    <xf numFmtId="0" fontId="153" fillId="0" borderId="38" xfId="228" applyFont="1" applyFill="1" applyBorder="1" applyAlignment="1">
      <alignment horizontal="center"/>
    </xf>
    <xf numFmtId="0" fontId="8" fillId="0" borderId="37" xfId="214" applyFont="1" applyFill="1" applyBorder="1" applyAlignment="1" applyProtection="1"/>
    <xf numFmtId="0" fontId="155" fillId="0" borderId="37" xfId="800" applyFont="1" applyFill="1" applyBorder="1" applyAlignment="1"/>
    <xf numFmtId="0" fontId="4" fillId="0" borderId="37" xfId="228" applyFont="1" applyFill="1" applyBorder="1" applyAlignment="1"/>
    <xf numFmtId="0" fontId="78" fillId="46" borderId="37" xfId="800" applyFont="1" applyFill="1" applyBorder="1" applyAlignment="1"/>
    <xf numFmtId="0" fontId="18" fillId="46" borderId="38" xfId="228" applyFont="1" applyFill="1" applyBorder="1"/>
    <xf numFmtId="0" fontId="78" fillId="46" borderId="39" xfId="800" applyFont="1" applyFill="1" applyBorder="1" applyAlignment="1"/>
    <xf numFmtId="0" fontId="78" fillId="46" borderId="40" xfId="800" applyFont="1" applyFill="1" applyBorder="1" applyAlignment="1"/>
    <xf numFmtId="0" fontId="18" fillId="46" borderId="40" xfId="228" applyFont="1" applyFill="1" applyBorder="1"/>
    <xf numFmtId="0" fontId="18" fillId="46" borderId="41" xfId="228" applyFont="1" applyFill="1" applyBorder="1"/>
    <xf numFmtId="0" fontId="22" fillId="0" borderId="37" xfId="228" applyFont="1" applyFill="1" applyBorder="1" applyAlignment="1">
      <alignment horizontal="center" wrapText="1"/>
    </xf>
    <xf numFmtId="0" fontId="19" fillId="0" borderId="0" xfId="228" applyFont="1" applyFill="1" applyBorder="1" applyAlignment="1">
      <alignment horizontal="center" wrapText="1"/>
    </xf>
    <xf numFmtId="0" fontId="19" fillId="0" borderId="38" xfId="228" applyFont="1" applyFill="1" applyBorder="1" applyAlignment="1">
      <alignment horizontal="center" wrapText="1"/>
    </xf>
    <xf numFmtId="0" fontId="83" fillId="0" borderId="37" xfId="214" applyFont="1" applyFill="1" applyBorder="1" applyAlignment="1" applyProtection="1"/>
    <xf numFmtId="0" fontId="8" fillId="0" borderId="0" xfId="0" applyFont="1" applyBorder="1" applyAlignment="1">
      <alignment horizontal="left" vertical="center"/>
    </xf>
    <xf numFmtId="3" fontId="54" fillId="27" borderId="0" xfId="800" applyNumberFormat="1" applyFont="1" applyFill="1" applyBorder="1" applyAlignment="1">
      <alignment horizontal="left" vertical="center"/>
    </xf>
    <xf numFmtId="0" fontId="8" fillId="0" borderId="0" xfId="800" applyFont="1" applyAlignment="1">
      <alignment horizontal="center" vertical="center"/>
    </xf>
    <xf numFmtId="0" fontId="9" fillId="0" borderId="0" xfId="800" applyFont="1" applyAlignment="1">
      <alignment vertical="center"/>
    </xf>
    <xf numFmtId="0" fontId="10" fillId="0" borderId="0" xfId="800" applyFont="1" applyAlignment="1">
      <alignment vertical="center"/>
    </xf>
    <xf numFmtId="0" fontId="10" fillId="0" borderId="0" xfId="800" applyFont="1" applyBorder="1" applyAlignment="1">
      <alignment vertical="center"/>
    </xf>
    <xf numFmtId="0" fontId="10" fillId="0" borderId="0" xfId="0" applyFont="1" applyAlignment="1">
      <alignment vertical="center" wrapText="1"/>
    </xf>
    <xf numFmtId="0" fontId="17" fillId="0" borderId="0" xfId="228" applyFont="1" applyFill="1" applyBorder="1" applyAlignment="1">
      <alignment horizontal="center" vertical="center" wrapText="1"/>
    </xf>
    <xf numFmtId="0" fontId="18" fillId="0" borderId="0" xfId="228" applyFont="1" applyFill="1" applyBorder="1" applyAlignment="1">
      <alignment vertical="center"/>
    </xf>
    <xf numFmtId="0" fontId="18" fillId="0" borderId="0" xfId="228" applyFont="1" applyFill="1" applyBorder="1" applyAlignment="1"/>
    <xf numFmtId="0" fontId="93" fillId="43" borderId="0" xfId="800" applyFont="1" applyFill="1" applyAlignment="1">
      <alignment vertical="center"/>
    </xf>
    <xf numFmtId="0" fontId="88" fillId="43" borderId="0" xfId="800" applyFont="1" applyFill="1" applyBorder="1" applyAlignment="1">
      <alignment vertical="center"/>
    </xf>
    <xf numFmtId="0" fontId="88" fillId="0" borderId="0" xfId="800" applyFont="1" applyBorder="1" applyAlignment="1">
      <alignment horizontal="right" vertical="center"/>
    </xf>
    <xf numFmtId="37" fontId="112" fillId="0" borderId="0" xfId="801" applyFont="1" applyFill="1" applyBorder="1" applyAlignment="1">
      <alignment horizontal="left" vertical="center" wrapText="1"/>
    </xf>
    <xf numFmtId="3" fontId="6" fillId="0" borderId="0" xfId="0" applyNumberFormat="1" applyFont="1" applyFill="1" applyAlignment="1">
      <alignment vertical="center"/>
    </xf>
    <xf numFmtId="177" fontId="6" fillId="0" borderId="0" xfId="0" applyNumberFormat="1" applyFont="1" applyFill="1" applyAlignment="1">
      <alignment vertical="center"/>
    </xf>
    <xf numFmtId="37" fontId="112" fillId="0" borderId="0" xfId="801" applyFont="1" applyFill="1" applyBorder="1" applyAlignment="1"/>
    <xf numFmtId="0" fontId="112" fillId="27" borderId="0" xfId="233" applyFont="1" applyFill="1" applyAlignment="1">
      <alignment horizontal="left" vertical="center"/>
    </xf>
    <xf numFmtId="0" fontId="112" fillId="0" borderId="0" xfId="233" applyFont="1" applyFill="1" applyAlignment="1">
      <alignment horizontal="left" vertical="center"/>
    </xf>
    <xf numFmtId="0" fontId="112" fillId="0" borderId="0" xfId="0" applyFont="1"/>
    <xf numFmtId="0" fontId="112" fillId="0" borderId="0" xfId="0" applyFont="1" applyFill="1" applyBorder="1" applyAlignment="1">
      <alignment horizontal="left"/>
    </xf>
    <xf numFmtId="0" fontId="112" fillId="0" borderId="0" xfId="0" applyFont="1" applyFill="1" applyAlignment="1"/>
    <xf numFmtId="169" fontId="157" fillId="27" borderId="0" xfId="827" applyNumberFormat="1" applyFont="1" applyFill="1"/>
    <xf numFmtId="169" fontId="157" fillId="27" borderId="0" xfId="827" applyNumberFormat="1" applyFont="1" applyFill="1" applyBorder="1"/>
    <xf numFmtId="0" fontId="148" fillId="0" borderId="0" xfId="0" applyFont="1" applyFill="1"/>
    <xf numFmtId="0" fontId="148" fillId="0" borderId="0" xfId="0" applyFont="1"/>
    <xf numFmtId="169" fontId="159" fillId="43" borderId="0" xfId="827" applyNumberFormat="1" applyFont="1" applyFill="1"/>
    <xf numFmtId="0" fontId="149" fillId="43" borderId="0" xfId="0" applyFont="1" applyFill="1" applyBorder="1" applyAlignment="1"/>
    <xf numFmtId="0" fontId="160" fillId="43" borderId="0" xfId="0" applyFont="1" applyFill="1" applyAlignment="1">
      <alignment horizontal="left"/>
    </xf>
    <xf numFmtId="0" fontId="160" fillId="0" borderId="0" xfId="0" applyFont="1" applyFill="1" applyAlignment="1">
      <alignment horizontal="left"/>
    </xf>
    <xf numFmtId="0" fontId="159" fillId="0" borderId="0" xfId="0" applyFont="1"/>
    <xf numFmtId="169" fontId="144" fillId="0" borderId="0" xfId="827" applyNumberFormat="1" applyFont="1"/>
    <xf numFmtId="0" fontId="144" fillId="0" borderId="0" xfId="0" applyFont="1" applyFill="1"/>
    <xf numFmtId="169" fontId="144" fillId="0" borderId="0" xfId="827" applyNumberFormat="1" applyFont="1" applyAlignment="1">
      <alignment horizontal="left"/>
    </xf>
    <xf numFmtId="0" fontId="144" fillId="0" borderId="0" xfId="0" applyFont="1" applyAlignment="1">
      <alignment horizontal="left"/>
    </xf>
    <xf numFmtId="169" fontId="160" fillId="43" borderId="0" xfId="827" applyNumberFormat="1" applyFont="1" applyFill="1"/>
    <xf numFmtId="3" fontId="8" fillId="0" borderId="25" xfId="799" applyNumberFormat="1" applyFont="1" applyFill="1" applyBorder="1" applyAlignment="1">
      <alignment horizontal="right"/>
    </xf>
    <xf numFmtId="0" fontId="7" fillId="43" borderId="0" xfId="0" applyFont="1" applyFill="1"/>
    <xf numFmtId="0" fontId="84" fillId="43" borderId="0" xfId="0" applyFont="1" applyFill="1" applyBorder="1" applyAlignment="1">
      <alignment vertical="center"/>
    </xf>
    <xf numFmtId="3" fontId="8" fillId="0" borderId="15" xfId="799" applyNumberFormat="1" applyFont="1" applyFill="1" applyBorder="1" applyAlignment="1">
      <alignment horizontal="right"/>
    </xf>
    <xf numFmtId="3" fontId="8" fillId="0" borderId="23" xfId="799" applyNumberFormat="1" applyFont="1" applyFill="1" applyBorder="1" applyAlignment="1">
      <alignment horizontal="right"/>
    </xf>
    <xf numFmtId="0" fontId="8" fillId="0" borderId="15" xfId="233" applyFont="1" applyFill="1" applyBorder="1" applyAlignment="1">
      <alignment horizontal="left" vertical="center" wrapText="1"/>
    </xf>
    <xf numFmtId="0" fontId="149" fillId="43" borderId="0" xfId="800" applyFont="1" applyFill="1" applyBorder="1"/>
    <xf numFmtId="0" fontId="90" fillId="43" borderId="0" xfId="800" applyFont="1" applyFill="1" applyBorder="1"/>
    <xf numFmtId="0" fontId="155" fillId="0" borderId="37" xfId="214" applyFont="1" applyFill="1" applyBorder="1" applyAlignment="1" applyProtection="1"/>
    <xf numFmtId="0" fontId="8" fillId="0" borderId="37" xfId="800" applyFont="1" applyFill="1" applyBorder="1" applyAlignment="1"/>
    <xf numFmtId="0" fontId="161" fillId="0" borderId="0" xfId="0" applyFont="1" applyFill="1"/>
    <xf numFmtId="0" fontId="162" fillId="43" borderId="0" xfId="0" applyFont="1" applyFill="1" applyBorder="1" applyAlignment="1">
      <alignment horizontal="left" vertical="center"/>
    </xf>
    <xf numFmtId="179" fontId="4" fillId="0" borderId="0" xfId="0" applyNumberFormat="1" applyFont="1" applyFill="1" applyAlignment="1">
      <alignment vertical="center"/>
    </xf>
    <xf numFmtId="3" fontId="10" fillId="0" borderId="0" xfId="0" applyNumberFormat="1" applyFont="1" applyFill="1" applyAlignment="1">
      <alignment vertical="center"/>
    </xf>
    <xf numFmtId="3" fontId="4" fillId="0" borderId="0" xfId="794" applyNumberFormat="1" applyFont="1"/>
    <xf numFmtId="3" fontId="8" fillId="0" borderId="0" xfId="825" applyNumberFormat="1" applyFont="1"/>
    <xf numFmtId="3" fontId="149" fillId="0" borderId="0" xfId="0" applyNumberFormat="1" applyFont="1" applyFill="1"/>
    <xf numFmtId="0" fontId="149" fillId="0" borderId="0" xfId="0" applyFont="1" applyFill="1"/>
    <xf numFmtId="0" fontId="8" fillId="0" borderId="0" xfId="233" applyFont="1" applyFill="1" applyBorder="1" applyAlignment="1">
      <alignment horizontal="left" vertical="center" wrapText="1"/>
    </xf>
    <xf numFmtId="3" fontId="8" fillId="0" borderId="0" xfId="799" applyNumberFormat="1" applyFont="1" applyFill="1" applyBorder="1" applyAlignment="1">
      <alignment horizontal="right"/>
    </xf>
    <xf numFmtId="39" fontId="85" fillId="0" borderId="0" xfId="801" applyNumberFormat="1" applyFont="1" applyFill="1" applyBorder="1" applyAlignment="1">
      <alignment horizontal="left" vertical="center" wrapText="1"/>
    </xf>
    <xf numFmtId="37" fontId="112" fillId="0" borderId="0" xfId="801" applyFont="1" applyFill="1" applyBorder="1" applyAlignment="1">
      <alignment horizontal="left" vertical="center" wrapText="1"/>
    </xf>
    <xf numFmtId="0" fontId="1" fillId="43" borderId="0" xfId="0" applyFont="1" applyFill="1"/>
    <xf numFmtId="0" fontId="1" fillId="0" borderId="0" xfId="0" applyFont="1"/>
    <xf numFmtId="0" fontId="1" fillId="43" borderId="0" xfId="0" applyFont="1" applyFill="1" applyAlignment="1">
      <alignment vertical="center"/>
    </xf>
    <xf numFmtId="0" fontId="1" fillId="43" borderId="0" xfId="0" applyFont="1" applyFill="1" applyBorder="1" applyAlignment="1">
      <alignment vertical="center"/>
    </xf>
    <xf numFmtId="0" fontId="1" fillId="0" borderId="0" xfId="0" applyFont="1" applyFill="1" applyAlignment="1">
      <alignment vertical="center"/>
    </xf>
    <xf numFmtId="37" fontId="112" fillId="0" borderId="0" xfId="801" applyFont="1" applyFill="1" applyBorder="1" applyAlignment="1">
      <alignment horizontal="left" vertical="center" wrapText="1"/>
    </xf>
    <xf numFmtId="0" fontId="83" fillId="46" borderId="0" xfId="214" applyFont="1" applyFill="1" applyBorder="1" applyAlignment="1" applyProtection="1">
      <alignment horizontal="left"/>
    </xf>
    <xf numFmtId="0" fontId="83" fillId="46" borderId="38" xfId="214" applyFont="1" applyFill="1" applyBorder="1" applyAlignment="1" applyProtection="1">
      <alignment horizontal="left"/>
    </xf>
    <xf numFmtId="0" fontId="24" fillId="0" borderId="0" xfId="0" applyFont="1" applyFill="1" applyAlignment="1"/>
    <xf numFmtId="173" fontId="4" fillId="0" borderId="0" xfId="0" applyNumberFormat="1" applyFont="1"/>
    <xf numFmtId="173" fontId="53" fillId="27" borderId="0" xfId="0" applyNumberFormat="1" applyFont="1" applyFill="1"/>
    <xf numFmtId="0" fontId="84" fillId="43" borderId="0" xfId="0" applyFont="1" applyFill="1" applyBorder="1" applyAlignment="1">
      <alignment horizontal="left" vertical="center"/>
    </xf>
    <xf numFmtId="0" fontId="24" fillId="0" borderId="0" xfId="0" applyFont="1" applyFill="1" applyAlignment="1">
      <alignment horizontal="left"/>
    </xf>
    <xf numFmtId="3" fontId="4" fillId="0" borderId="0" xfId="0" applyNumberFormat="1" applyFont="1" applyAlignment="1">
      <alignment vertical="center"/>
    </xf>
    <xf numFmtId="0" fontId="1" fillId="27" borderId="0" xfId="0" applyFont="1" applyFill="1"/>
    <xf numFmtId="178" fontId="165" fillId="0" borderId="0" xfId="801" applyNumberFormat="1" applyFont="1" applyFill="1" applyBorder="1" applyAlignment="1">
      <alignment horizontal="left" vertical="center" wrapText="1"/>
    </xf>
    <xf numFmtId="2" fontId="152" fillId="0" borderId="0" xfId="800" applyNumberFormat="1" applyFont="1"/>
    <xf numFmtId="10" fontId="4" fillId="0" borderId="0" xfId="870" applyNumberFormat="1" applyFont="1" applyFill="1" applyAlignment="1">
      <alignment vertical="center"/>
    </xf>
    <xf numFmtId="37" fontId="10" fillId="0" borderId="0" xfId="0" applyNumberFormat="1" applyFont="1"/>
    <xf numFmtId="0" fontId="151" fillId="48" borderId="36" xfId="0" applyFont="1" applyFill="1" applyBorder="1" applyAlignment="1">
      <alignment horizontal="center" vertical="center" wrapText="1"/>
    </xf>
    <xf numFmtId="0" fontId="10" fillId="0" borderId="0" xfId="308" applyFont="1"/>
    <xf numFmtId="0" fontId="148" fillId="0" borderId="0" xfId="308" applyFont="1" applyFill="1"/>
    <xf numFmtId="0" fontId="148" fillId="0" borderId="0" xfId="308" applyFont="1"/>
    <xf numFmtId="0" fontId="84" fillId="43" borderId="0" xfId="308" applyFont="1" applyFill="1" applyBorder="1" applyAlignment="1">
      <alignment vertical="center"/>
    </xf>
    <xf numFmtId="0" fontId="1" fillId="43" borderId="0" xfId="308" applyFont="1" applyFill="1"/>
    <xf numFmtId="0" fontId="149" fillId="43" borderId="0" xfId="308" applyFont="1" applyFill="1" applyBorder="1" applyAlignment="1"/>
    <xf numFmtId="0" fontId="160" fillId="43" borderId="0" xfId="308" applyFont="1" applyFill="1" applyAlignment="1">
      <alignment horizontal="left"/>
    </xf>
    <xf numFmtId="0" fontId="160" fillId="0" borderId="0" xfId="308" applyFont="1" applyFill="1" applyAlignment="1">
      <alignment horizontal="left"/>
    </xf>
    <xf numFmtId="0" fontId="159" fillId="0" borderId="0" xfId="308" applyFont="1"/>
    <xf numFmtId="0" fontId="1" fillId="0" borderId="0" xfId="308" applyFont="1"/>
    <xf numFmtId="0" fontId="20" fillId="0" borderId="0" xfId="308" applyFont="1"/>
    <xf numFmtId="0" fontId="10" fillId="0" borderId="0" xfId="308" applyFont="1" applyFill="1"/>
    <xf numFmtId="0" fontId="108" fillId="48" borderId="36" xfId="0" applyFont="1" applyFill="1" applyBorder="1" applyAlignment="1">
      <alignment horizontal="left" vertical="center" wrapText="1"/>
    </xf>
    <xf numFmtId="0" fontId="18" fillId="0" borderId="0" xfId="0" applyFont="1"/>
    <xf numFmtId="0" fontId="18" fillId="43" borderId="0" xfId="0" applyFont="1" applyFill="1"/>
    <xf numFmtId="0" fontId="18" fillId="0" borderId="0" xfId="0" applyFont="1" applyFill="1"/>
    <xf numFmtId="0" fontId="167" fillId="0" borderId="0" xfId="0" applyFont="1" applyFill="1"/>
    <xf numFmtId="168" fontId="18" fillId="0" borderId="0" xfId="827" applyFont="1"/>
    <xf numFmtId="168" fontId="18" fillId="0" borderId="0" xfId="827" applyFont="1" applyFill="1"/>
    <xf numFmtId="0" fontId="18" fillId="0" borderId="0" xfId="0" applyFont="1" applyFill="1" applyAlignment="1"/>
    <xf numFmtId="0" fontId="18" fillId="43" borderId="0" xfId="0" applyFont="1" applyFill="1" applyAlignment="1">
      <alignment horizontal="left" vertical="center"/>
    </xf>
    <xf numFmtId="0" fontId="18" fillId="27" borderId="0" xfId="0" applyFont="1" applyFill="1"/>
    <xf numFmtId="0" fontId="17" fillId="0" borderId="0" xfId="0" applyFont="1"/>
    <xf numFmtId="0" fontId="19" fillId="0" borderId="0" xfId="0" applyFont="1"/>
    <xf numFmtId="0" fontId="167" fillId="27" borderId="0" xfId="0" applyFont="1" applyFill="1"/>
    <xf numFmtId="3" fontId="18" fillId="0" borderId="0" xfId="0" applyNumberFormat="1" applyFont="1"/>
    <xf numFmtId="3" fontId="18" fillId="43" borderId="0" xfId="0" applyNumberFormat="1" applyFont="1" applyFill="1"/>
    <xf numFmtId="0" fontId="18" fillId="29" borderId="0" xfId="0" applyFont="1" applyFill="1"/>
    <xf numFmtId="0" fontId="167" fillId="29" borderId="0" xfId="0" applyFont="1" applyFill="1"/>
    <xf numFmtId="0" fontId="15" fillId="43" borderId="0" xfId="799" applyFont="1" applyFill="1" applyBorder="1" applyAlignment="1">
      <alignment horizontal="left"/>
    </xf>
    <xf numFmtId="0" fontId="9" fillId="43" borderId="0" xfId="799" applyFont="1" applyFill="1" applyBorder="1" applyAlignment="1">
      <alignment horizontal="left" wrapText="1"/>
    </xf>
    <xf numFmtId="0" fontId="10" fillId="43" borderId="0" xfId="0" applyFont="1" applyFill="1" applyBorder="1" applyAlignment="1">
      <alignment horizontal="left"/>
    </xf>
    <xf numFmtId="0" fontId="15" fillId="46" borderId="49" xfId="799" applyFont="1" applyFill="1" applyBorder="1" applyAlignment="1">
      <alignment horizontal="center"/>
    </xf>
    <xf numFmtId="0" fontId="15" fillId="46" borderId="0" xfId="799" applyFont="1" applyFill="1" applyBorder="1" applyAlignment="1">
      <alignment horizontal="center"/>
    </xf>
    <xf numFmtId="0" fontId="9" fillId="47" borderId="49" xfId="233" applyFont="1" applyFill="1" applyBorder="1" applyAlignment="1">
      <alignment horizontal="left" vertical="center" wrapText="1"/>
    </xf>
    <xf numFmtId="3" fontId="9" fillId="47" borderId="49" xfId="799" applyNumberFormat="1" applyFont="1" applyFill="1" applyBorder="1" applyAlignment="1">
      <alignment horizontal="right"/>
    </xf>
    <xf numFmtId="3" fontId="9" fillId="43" borderId="0" xfId="799" applyNumberFormat="1" applyFont="1" applyFill="1" applyBorder="1" applyAlignment="1">
      <alignment horizontal="left"/>
    </xf>
    <xf numFmtId="4" fontId="9" fillId="43" borderId="0" xfId="799" applyNumberFormat="1" applyFont="1" applyFill="1" applyBorder="1" applyAlignment="1">
      <alignment horizontal="left"/>
    </xf>
    <xf numFmtId="3" fontId="168" fillId="47" borderId="49" xfId="799" applyNumberFormat="1" applyFont="1" applyFill="1" applyBorder="1" applyAlignment="1">
      <alignment horizontal="right"/>
    </xf>
    <xf numFmtId="0" fontId="9" fillId="46" borderId="49" xfId="800" applyFont="1" applyFill="1" applyBorder="1" applyAlignment="1">
      <alignment horizontal="center" vertical="center" wrapText="1"/>
    </xf>
    <xf numFmtId="0" fontId="9" fillId="44" borderId="49" xfId="800" applyFont="1" applyFill="1" applyBorder="1" applyAlignment="1">
      <alignment horizontal="left" vertical="center"/>
    </xf>
    <xf numFmtId="0" fontId="85" fillId="44" borderId="49" xfId="800" applyFont="1" applyFill="1" applyBorder="1" applyAlignment="1">
      <alignment vertical="center"/>
    </xf>
    <xf numFmtId="3" fontId="9" fillId="44" borderId="49" xfId="800" applyNumberFormat="1" applyFont="1" applyFill="1" applyBorder="1" applyAlignment="1">
      <alignment vertical="center"/>
    </xf>
    <xf numFmtId="0" fontId="168" fillId="47" borderId="49" xfId="800" applyFont="1" applyFill="1" applyBorder="1" applyAlignment="1">
      <alignment horizontal="left" vertical="center"/>
    </xf>
    <xf numFmtId="0" fontId="10" fillId="47" borderId="49" xfId="800" applyFont="1" applyFill="1" applyBorder="1" applyAlignment="1">
      <alignment vertical="center"/>
    </xf>
    <xf numFmtId="3" fontId="10" fillId="47" borderId="49" xfId="800" applyNumberFormat="1" applyFont="1" applyFill="1" applyBorder="1" applyAlignment="1">
      <alignment vertical="center"/>
    </xf>
    <xf numFmtId="0" fontId="9" fillId="47" borderId="49" xfId="800" applyFont="1" applyFill="1" applyBorder="1" applyAlignment="1">
      <alignment horizontal="center" vertical="center"/>
    </xf>
    <xf numFmtId="3" fontId="10" fillId="47" borderId="49" xfId="800" applyNumberFormat="1" applyFont="1" applyFill="1" applyBorder="1" applyAlignment="1">
      <alignment vertical="center" wrapText="1"/>
    </xf>
    <xf numFmtId="0" fontId="10" fillId="47" borderId="49" xfId="800" applyFont="1" applyFill="1" applyBorder="1" applyAlignment="1">
      <alignment vertical="center" wrapText="1"/>
    </xf>
    <xf numFmtId="0" fontId="9" fillId="47" borderId="49" xfId="800" applyFont="1" applyFill="1" applyBorder="1" applyAlignment="1">
      <alignment vertical="center"/>
    </xf>
    <xf numFmtId="3" fontId="9" fillId="47" borderId="49" xfId="800" applyNumberFormat="1" applyFont="1" applyFill="1" applyBorder="1" applyAlignment="1">
      <alignment vertical="center"/>
    </xf>
    <xf numFmtId="0" fontId="9" fillId="44" borderId="49" xfId="800" applyFont="1" applyFill="1" applyBorder="1" applyAlignment="1">
      <alignment horizontal="center" vertical="center"/>
    </xf>
    <xf numFmtId="0" fontId="9" fillId="44" borderId="49" xfId="800" applyFont="1" applyFill="1" applyBorder="1" applyAlignment="1">
      <alignment vertical="center"/>
    </xf>
    <xf numFmtId="0" fontId="9" fillId="47" borderId="49" xfId="800" applyFont="1" applyFill="1" applyBorder="1" applyAlignment="1">
      <alignment vertical="center" wrapText="1"/>
    </xf>
    <xf numFmtId="3" fontId="16" fillId="47" borderId="49" xfId="800" applyNumberFormat="1" applyFont="1" applyFill="1" applyBorder="1" applyAlignment="1">
      <alignment vertical="center"/>
    </xf>
    <xf numFmtId="4" fontId="9" fillId="47" borderId="49" xfId="800" applyNumberFormat="1" applyFont="1" applyFill="1" applyBorder="1" applyAlignment="1">
      <alignment vertical="center"/>
    </xf>
    <xf numFmtId="0" fontId="9" fillId="44" borderId="49" xfId="803" applyFont="1" applyFill="1" applyBorder="1" applyAlignment="1">
      <alignment vertical="center"/>
    </xf>
    <xf numFmtId="0" fontId="10" fillId="44" borderId="49" xfId="798" applyFont="1" applyFill="1" applyBorder="1" applyAlignment="1">
      <alignment vertical="center"/>
    </xf>
    <xf numFmtId="0" fontId="10" fillId="47" borderId="49" xfId="798" applyFont="1" applyFill="1" applyBorder="1" applyAlignment="1">
      <alignment vertical="center"/>
    </xf>
    <xf numFmtId="0" fontId="10" fillId="47" borderId="49" xfId="803" applyFont="1" applyFill="1" applyBorder="1" applyAlignment="1">
      <alignment vertical="center"/>
    </xf>
    <xf numFmtId="168" fontId="9" fillId="47" borderId="49" xfId="825" applyFont="1" applyFill="1" applyBorder="1" applyAlignment="1">
      <alignment vertical="center"/>
    </xf>
    <xf numFmtId="9" fontId="9" fillId="47" borderId="49" xfId="800" applyNumberFormat="1" applyFont="1" applyFill="1" applyBorder="1" applyAlignment="1">
      <alignment vertical="center"/>
    </xf>
    <xf numFmtId="174" fontId="15" fillId="45" borderId="49" xfId="825" applyNumberFormat="1" applyFont="1" applyFill="1" applyBorder="1" applyAlignment="1">
      <alignment horizontal="right"/>
    </xf>
    <xf numFmtId="174" fontId="9" fillId="46" borderId="49" xfId="825" applyNumberFormat="1" applyFont="1" applyFill="1" applyBorder="1" applyAlignment="1">
      <alignment horizontal="right" vertical="center" wrapText="1"/>
    </xf>
    <xf numFmtId="174" fontId="9" fillId="44" borderId="49" xfId="825" applyNumberFormat="1" applyFont="1" applyFill="1" applyBorder="1" applyAlignment="1">
      <alignment horizontal="right" vertical="center"/>
    </xf>
    <xf numFmtId="3" fontId="169" fillId="43" borderId="49" xfId="0" applyNumberFormat="1" applyFont="1" applyFill="1" applyBorder="1"/>
    <xf numFmtId="0" fontId="9" fillId="46" borderId="49" xfId="800" applyFont="1" applyFill="1" applyBorder="1" applyAlignment="1">
      <alignment horizontal="center" vertical="center"/>
    </xf>
    <xf numFmtId="3" fontId="9" fillId="44" borderId="49" xfId="800" applyNumberFormat="1" applyFont="1" applyFill="1" applyBorder="1"/>
    <xf numFmtId="3" fontId="10" fillId="47" borderId="49" xfId="800" applyNumberFormat="1" applyFont="1" applyFill="1" applyBorder="1"/>
    <xf numFmtId="0" fontId="10" fillId="47" borderId="49" xfId="0" applyFont="1" applyFill="1" applyBorder="1" applyAlignment="1">
      <alignment vertical="center"/>
    </xf>
    <xf numFmtId="3" fontId="9" fillId="47" borderId="49" xfId="800" applyNumberFormat="1" applyFont="1" applyFill="1" applyBorder="1"/>
    <xf numFmtId="0" fontId="10" fillId="44" borderId="49" xfId="0" applyFont="1" applyFill="1" applyBorder="1" applyAlignment="1">
      <alignment vertical="center"/>
    </xf>
    <xf numFmtId="4" fontId="9" fillId="47" borderId="49" xfId="800" applyNumberFormat="1" applyFont="1" applyFill="1" applyBorder="1" applyAlignment="1">
      <alignment horizontal="right"/>
    </xf>
    <xf numFmtId="0" fontId="9" fillId="47" borderId="49" xfId="800" applyFont="1" applyFill="1" applyBorder="1" applyAlignment="1">
      <alignment horizontal="left" vertical="center" wrapText="1"/>
    </xf>
    <xf numFmtId="3" fontId="171" fillId="47" borderId="49" xfId="800" applyNumberFormat="1" applyFont="1" applyFill="1" applyBorder="1" applyAlignment="1">
      <alignment vertical="center"/>
    </xf>
    <xf numFmtId="3" fontId="9" fillId="44" borderId="49" xfId="0" applyNumberFormat="1" applyFont="1" applyFill="1" applyBorder="1" applyAlignment="1">
      <alignment vertical="center"/>
    </xf>
    <xf numFmtId="3" fontId="9" fillId="47" borderId="49" xfId="0" applyNumberFormat="1" applyFont="1" applyFill="1" applyBorder="1" applyAlignment="1">
      <alignment vertical="center"/>
    </xf>
    <xf numFmtId="3" fontId="10" fillId="47" borderId="49" xfId="0" applyNumberFormat="1" applyFont="1" applyFill="1" applyBorder="1" applyAlignment="1">
      <alignment vertical="center"/>
    </xf>
    <xf numFmtId="3" fontId="9" fillId="47" borderId="50" xfId="0" applyNumberFormat="1" applyFont="1" applyFill="1" applyBorder="1" applyAlignment="1">
      <alignment vertical="center"/>
    </xf>
    <xf numFmtId="3" fontId="9" fillId="44" borderId="50" xfId="0" applyNumberFormat="1" applyFont="1" applyFill="1" applyBorder="1" applyAlignment="1">
      <alignment vertical="center"/>
    </xf>
    <xf numFmtId="3" fontId="10" fillId="47" borderId="50" xfId="0" applyNumberFormat="1" applyFont="1" applyFill="1" applyBorder="1" applyAlignment="1">
      <alignment vertical="center"/>
    </xf>
    <xf numFmtId="3" fontId="10" fillId="47" borderId="49" xfId="0" applyNumberFormat="1" applyFont="1" applyFill="1" applyBorder="1" applyAlignment="1">
      <alignment horizontal="right" vertical="center"/>
    </xf>
    <xf numFmtId="3" fontId="9" fillId="44" borderId="49" xfId="0" applyNumberFormat="1" applyFont="1" applyFill="1" applyBorder="1" applyAlignment="1">
      <alignment horizontal="right" vertical="center"/>
    </xf>
    <xf numFmtId="170" fontId="9" fillId="47" borderId="49" xfId="0" applyNumberFormat="1" applyFont="1" applyFill="1" applyBorder="1" applyAlignment="1">
      <alignment vertical="center"/>
    </xf>
    <xf numFmtId="171" fontId="9" fillId="47" borderId="49" xfId="0" applyNumberFormat="1" applyFont="1" applyFill="1" applyBorder="1" applyAlignment="1">
      <alignment vertical="center"/>
    </xf>
    <xf numFmtId="171" fontId="9" fillId="47" borderId="50" xfId="0" applyNumberFormat="1" applyFont="1" applyFill="1" applyBorder="1" applyAlignment="1">
      <alignment vertical="center"/>
    </xf>
    <xf numFmtId="0" fontId="9" fillId="44" borderId="49" xfId="0" applyFont="1" applyFill="1" applyBorder="1" applyAlignment="1">
      <alignment vertical="center"/>
    </xf>
    <xf numFmtId="3" fontId="9" fillId="47" borderId="56" xfId="0" applyNumberFormat="1" applyFont="1" applyFill="1" applyBorder="1" applyAlignment="1">
      <alignment vertical="center"/>
    </xf>
    <xf numFmtId="3" fontId="9" fillId="44" borderId="50" xfId="800" applyNumberFormat="1" applyFont="1" applyFill="1" applyBorder="1" applyAlignment="1">
      <alignment vertical="center"/>
    </xf>
    <xf numFmtId="0" fontId="5" fillId="46" borderId="57" xfId="800" applyFont="1" applyFill="1" applyBorder="1" applyAlignment="1">
      <alignment horizontal="center" vertical="center"/>
    </xf>
    <xf numFmtId="0" fontId="5" fillId="46" borderId="57" xfId="800" applyFont="1" applyFill="1" applyBorder="1" applyAlignment="1">
      <alignment horizontal="center" vertical="center" wrapText="1"/>
    </xf>
    <xf numFmtId="3" fontId="5" fillId="44" borderId="57" xfId="800" applyNumberFormat="1" applyFont="1" applyFill="1" applyBorder="1" applyAlignment="1">
      <alignment vertical="center"/>
    </xf>
    <xf numFmtId="0" fontId="5" fillId="47" borderId="57" xfId="800" applyFont="1" applyFill="1" applyBorder="1" applyAlignment="1">
      <alignment horizontal="center" vertical="center"/>
    </xf>
    <xf numFmtId="0" fontId="1" fillId="47" borderId="57" xfId="800" applyFont="1" applyFill="1" applyBorder="1" applyAlignment="1">
      <alignment vertical="center"/>
    </xf>
    <xf numFmtId="3" fontId="1" fillId="47" borderId="57" xfId="800" applyNumberFormat="1" applyFont="1" applyFill="1" applyBorder="1" applyAlignment="1">
      <alignment vertical="center"/>
    </xf>
    <xf numFmtId="0" fontId="5" fillId="47" borderId="57" xfId="800" applyFont="1" applyFill="1" applyBorder="1" applyAlignment="1">
      <alignment vertical="center"/>
    </xf>
    <xf numFmtId="3" fontId="5" fillId="47" borderId="57" xfId="800" applyNumberFormat="1" applyFont="1" applyFill="1" applyBorder="1" applyAlignment="1">
      <alignment vertical="center"/>
    </xf>
    <xf numFmtId="0" fontId="5" fillId="44" borderId="57" xfId="800" applyFont="1" applyFill="1" applyBorder="1" applyAlignment="1">
      <alignment vertical="center"/>
    </xf>
    <xf numFmtId="0" fontId="5" fillId="47" borderId="57" xfId="800" applyFont="1" applyFill="1" applyBorder="1" applyAlignment="1">
      <alignment vertical="center" wrapText="1"/>
    </xf>
    <xf numFmtId="4" fontId="5" fillId="47" borderId="57" xfId="800" applyNumberFormat="1" applyFont="1" applyFill="1" applyBorder="1" applyAlignment="1">
      <alignment vertical="center"/>
    </xf>
    <xf numFmtId="0" fontId="5" fillId="47" borderId="59" xfId="800" applyFont="1" applyFill="1" applyBorder="1" applyAlignment="1">
      <alignment vertical="center"/>
    </xf>
    <xf numFmtId="4" fontId="5" fillId="47" borderId="59" xfId="800" applyNumberFormat="1" applyFont="1" applyFill="1" applyBorder="1" applyAlignment="1">
      <alignment vertical="center"/>
    </xf>
    <xf numFmtId="0" fontId="5" fillId="44" borderId="0" xfId="800" applyFont="1" applyFill="1" applyBorder="1" applyAlignment="1">
      <alignment vertical="center"/>
    </xf>
    <xf numFmtId="3" fontId="5" fillId="46" borderId="49" xfId="805" applyNumberFormat="1" applyFont="1" applyFill="1" applyBorder="1" applyAlignment="1">
      <alignment horizontal="center" vertical="center" wrapText="1"/>
    </xf>
    <xf numFmtId="0" fontId="5" fillId="46" borderId="49" xfId="0" applyFont="1" applyFill="1" applyBorder="1" applyAlignment="1">
      <alignment horizontal="center" vertical="center"/>
    </xf>
    <xf numFmtId="3" fontId="83" fillId="46" borderId="49" xfId="805" applyNumberFormat="1" applyFont="1" applyFill="1" applyBorder="1" applyAlignment="1">
      <alignment horizontal="center" vertical="center"/>
    </xf>
    <xf numFmtId="0" fontId="83" fillId="46" borderId="49" xfId="0" applyFont="1" applyFill="1" applyBorder="1" applyAlignment="1">
      <alignment horizontal="center" vertical="center"/>
    </xf>
    <xf numFmtId="0" fontId="5" fillId="46" borderId="49" xfId="0" applyFont="1" applyFill="1" applyBorder="1" applyAlignment="1">
      <alignment horizontal="center" vertical="center" wrapText="1"/>
    </xf>
    <xf numFmtId="0" fontId="91" fillId="47" borderId="49" xfId="0" applyNumberFormat="1" applyFont="1" applyFill="1" applyBorder="1" applyAlignment="1">
      <alignment horizontal="center" vertical="center"/>
    </xf>
    <xf numFmtId="0" fontId="91" fillId="47" borderId="49" xfId="0" applyNumberFormat="1" applyFont="1" applyFill="1" applyBorder="1" applyAlignment="1">
      <alignment vertical="center"/>
    </xf>
    <xf numFmtId="3" fontId="1" fillId="47" borderId="49" xfId="797" applyNumberFormat="1" applyFont="1" applyFill="1" applyBorder="1" applyAlignment="1">
      <alignment horizontal="right" vertical="center" wrapText="1"/>
    </xf>
    <xf numFmtId="3" fontId="172" fillId="47" borderId="49" xfId="185" quotePrefix="1" applyNumberFormat="1" applyFont="1" applyFill="1" applyBorder="1" applyAlignment="1">
      <alignment horizontal="center" vertical="center"/>
    </xf>
    <xf numFmtId="3" fontId="172" fillId="47" borderId="49" xfId="802" quotePrefix="1" applyFont="1" applyFill="1" applyBorder="1" applyAlignment="1">
      <alignment vertical="center"/>
    </xf>
    <xf numFmtId="3" fontId="172" fillId="47" borderId="49" xfId="185" applyNumberFormat="1" applyFont="1" applyFill="1" applyBorder="1" applyAlignment="1">
      <alignment horizontal="center" vertical="center"/>
    </xf>
    <xf numFmtId="3" fontId="172" fillId="47" borderId="49" xfId="802" applyFont="1" applyFill="1" applyBorder="1" applyAlignment="1">
      <alignment vertical="center"/>
    </xf>
    <xf numFmtId="3" fontId="91" fillId="44" borderId="49" xfId="806" applyNumberFormat="1" applyFont="1" applyFill="1" applyBorder="1" applyAlignment="1">
      <alignment horizontal="right" vertical="center"/>
    </xf>
    <xf numFmtId="0" fontId="170" fillId="0" borderId="0" xfId="308" applyFont="1"/>
    <xf numFmtId="0" fontId="173" fillId="0" borderId="0" xfId="308" applyFont="1"/>
    <xf numFmtId="0" fontId="174" fillId="0" borderId="0" xfId="308" applyFont="1" applyFill="1"/>
    <xf numFmtId="0" fontId="174" fillId="0" borderId="0" xfId="308" applyFont="1"/>
    <xf numFmtId="0" fontId="1" fillId="46" borderId="49" xfId="804" applyFont="1" applyFill="1" applyBorder="1" applyAlignment="1">
      <alignment horizontal="center" vertical="center" wrapText="1"/>
    </xf>
    <xf numFmtId="0" fontId="5" fillId="46" borderId="49" xfId="804" applyFont="1" applyFill="1" applyBorder="1" applyAlignment="1">
      <alignment horizontal="center" vertical="center" wrapText="1"/>
    </xf>
    <xf numFmtId="0" fontId="5" fillId="46" borderId="49" xfId="797" applyFont="1" applyFill="1" applyBorder="1" applyAlignment="1">
      <alignment horizontal="center" vertical="center" wrapText="1"/>
    </xf>
    <xf numFmtId="0" fontId="5" fillId="47" borderId="49" xfId="0" applyNumberFormat="1" applyFont="1" applyFill="1" applyBorder="1" applyAlignment="1">
      <alignment horizontal="center" vertical="center"/>
    </xf>
    <xf numFmtId="0" fontId="5" fillId="47" borderId="49" xfId="0" applyNumberFormat="1" applyFont="1" applyFill="1" applyBorder="1" applyAlignment="1">
      <alignment vertical="center"/>
    </xf>
    <xf numFmtId="169" fontId="172" fillId="47" borderId="49" xfId="827" applyNumberFormat="1" applyFont="1" applyFill="1" applyBorder="1" applyAlignment="1">
      <alignment horizontal="right" vertical="center" wrapText="1"/>
    </xf>
    <xf numFmtId="169" fontId="101" fillId="47" borderId="49" xfId="827" applyNumberFormat="1" applyFont="1" applyFill="1" applyBorder="1" applyAlignment="1">
      <alignment horizontal="right" vertical="center" wrapText="1"/>
    </xf>
    <xf numFmtId="3" fontId="1" fillId="47" borderId="49" xfId="796" applyNumberFormat="1" applyFont="1" applyFill="1" applyBorder="1" applyAlignment="1">
      <alignment horizontal="right" vertical="center" wrapText="1"/>
    </xf>
    <xf numFmtId="3" fontId="5" fillId="47" borderId="49" xfId="796" applyNumberFormat="1" applyFont="1" applyFill="1" applyBorder="1" applyAlignment="1">
      <alignment horizontal="right" vertical="center" wrapText="1"/>
    </xf>
    <xf numFmtId="3" fontId="101" fillId="47" borderId="49" xfId="0" applyNumberFormat="1" applyFont="1" applyFill="1" applyBorder="1" applyAlignment="1">
      <alignment vertical="center"/>
    </xf>
    <xf numFmtId="3" fontId="101" fillId="47" borderId="49" xfId="796" applyNumberFormat="1" applyFont="1" applyFill="1" applyBorder="1" applyAlignment="1">
      <alignment horizontal="right" vertical="center" wrapText="1"/>
    </xf>
    <xf numFmtId="3" fontId="3" fillId="47" borderId="49" xfId="0" applyNumberFormat="1" applyFont="1" applyFill="1" applyBorder="1" applyAlignment="1">
      <alignment vertical="center"/>
    </xf>
    <xf numFmtId="3" fontId="3" fillId="47" borderId="49" xfId="806" applyNumberFormat="1" applyFont="1" applyFill="1" applyBorder="1" applyAlignment="1">
      <alignment horizontal="right" vertical="center"/>
    </xf>
    <xf numFmtId="3" fontId="1" fillId="47" borderId="49" xfId="0" applyNumberFormat="1" applyFont="1" applyFill="1" applyBorder="1" applyAlignment="1">
      <alignment vertical="center"/>
    </xf>
    <xf numFmtId="3" fontId="1" fillId="47" borderId="49" xfId="806" applyNumberFormat="1" applyFont="1" applyFill="1" applyBorder="1" applyAlignment="1">
      <alignment horizontal="right" vertical="center"/>
    </xf>
    <xf numFmtId="0" fontId="1" fillId="47" borderId="49" xfId="796" applyFont="1" applyFill="1" applyBorder="1" applyAlignment="1">
      <alignment horizontal="right" vertical="center" wrapText="1"/>
    </xf>
    <xf numFmtId="0" fontId="5" fillId="47" borderId="49" xfId="796" applyFont="1" applyFill="1" applyBorder="1" applyAlignment="1">
      <alignment horizontal="right" vertical="center" wrapText="1"/>
    </xf>
    <xf numFmtId="0" fontId="1" fillId="47" borderId="49" xfId="0" applyFont="1" applyFill="1" applyBorder="1" applyAlignment="1">
      <alignment vertical="center"/>
    </xf>
    <xf numFmtId="3" fontId="1" fillId="47" borderId="49" xfId="0" applyNumberFormat="1" applyFont="1" applyFill="1" applyBorder="1" applyAlignment="1">
      <alignment horizontal="right" vertical="center" wrapText="1"/>
    </xf>
    <xf numFmtId="3" fontId="5" fillId="47" borderId="49" xfId="0" applyNumberFormat="1" applyFont="1" applyFill="1" applyBorder="1" applyAlignment="1">
      <alignment horizontal="right" vertical="center" wrapText="1"/>
    </xf>
    <xf numFmtId="3" fontId="101" fillId="47" borderId="49" xfId="804" applyNumberFormat="1" applyFont="1" applyFill="1" applyBorder="1" applyAlignment="1">
      <alignment horizontal="right" vertical="center" wrapText="1"/>
    </xf>
    <xf numFmtId="3" fontId="5" fillId="47" borderId="49" xfId="185" applyNumberFormat="1" applyFont="1" applyFill="1" applyBorder="1" applyAlignment="1">
      <alignment horizontal="center" vertical="center"/>
    </xf>
    <xf numFmtId="3" fontId="5" fillId="47" borderId="49" xfId="802" quotePrefix="1" applyFont="1" applyFill="1" applyBorder="1" applyAlignment="1">
      <alignment vertical="center"/>
    </xf>
    <xf numFmtId="3" fontId="101" fillId="47" borderId="49" xfId="0" applyNumberFormat="1" applyFont="1" applyFill="1" applyBorder="1" applyAlignment="1">
      <alignment horizontal="right" vertical="center" wrapText="1"/>
    </xf>
    <xf numFmtId="3" fontId="172" fillId="47" borderId="49" xfId="0" applyNumberFormat="1" applyFont="1" applyFill="1" applyBorder="1" applyAlignment="1">
      <alignment horizontal="right" vertical="center" wrapText="1"/>
    </xf>
    <xf numFmtId="3" fontId="5" fillId="47" borderId="49" xfId="802" applyFont="1" applyFill="1" applyBorder="1" applyAlignment="1">
      <alignment vertical="center"/>
    </xf>
    <xf numFmtId="3" fontId="5" fillId="47" borderId="49" xfId="185" quotePrefix="1" applyNumberFormat="1" applyFont="1" applyFill="1" applyBorder="1" applyAlignment="1">
      <alignment horizontal="center" vertical="center"/>
    </xf>
    <xf numFmtId="174" fontId="172" fillId="47" borderId="49" xfId="827" applyNumberFormat="1" applyFont="1" applyFill="1" applyBorder="1" applyAlignment="1">
      <alignment horizontal="right" vertical="center" wrapText="1"/>
    </xf>
    <xf numFmtId="0" fontId="101" fillId="47" borderId="49" xfId="804" applyFont="1" applyFill="1" applyBorder="1" applyAlignment="1">
      <alignment horizontal="right" vertical="center" wrapText="1"/>
    </xf>
    <xf numFmtId="3" fontId="172" fillId="44" borderId="49" xfId="0" applyNumberFormat="1" applyFont="1" applyFill="1" applyBorder="1" applyAlignment="1">
      <alignment horizontal="right" vertical="center" wrapText="1"/>
    </xf>
    <xf numFmtId="3" fontId="101" fillId="47" borderId="49" xfId="797" applyNumberFormat="1" applyFont="1" applyFill="1" applyBorder="1" applyAlignment="1">
      <alignment horizontal="right" vertical="center" wrapText="1"/>
    </xf>
    <xf numFmtId="3" fontId="172" fillId="44" borderId="49" xfId="797" applyNumberFormat="1" applyFont="1" applyFill="1" applyBorder="1" applyAlignment="1">
      <alignment horizontal="right" vertical="center" wrapText="1"/>
    </xf>
    <xf numFmtId="3" fontId="175" fillId="47" borderId="49" xfId="185" quotePrefix="1" applyNumberFormat="1" applyFont="1" applyFill="1" applyBorder="1" applyAlignment="1">
      <alignment horizontal="center" vertical="center"/>
    </xf>
    <xf numFmtId="3" fontId="175" fillId="47" borderId="49" xfId="802" quotePrefix="1" applyFont="1" applyFill="1" applyBorder="1" applyAlignment="1">
      <alignment vertical="center"/>
    </xf>
    <xf numFmtId="173" fontId="88" fillId="47" borderId="49" xfId="0" applyNumberFormat="1" applyFont="1" applyFill="1" applyBorder="1" applyAlignment="1" applyProtection="1"/>
    <xf numFmtId="3" fontId="175" fillId="47" borderId="49" xfId="185" applyNumberFormat="1" applyFont="1" applyFill="1" applyBorder="1" applyAlignment="1">
      <alignment horizontal="center" vertical="center"/>
    </xf>
    <xf numFmtId="3" fontId="175" fillId="47" borderId="49" xfId="802" applyFont="1" applyFill="1" applyBorder="1" applyAlignment="1">
      <alignment vertical="center"/>
    </xf>
    <xf numFmtId="0" fontId="88" fillId="47" borderId="49" xfId="0" applyFont="1" applyFill="1" applyBorder="1"/>
    <xf numFmtId="3" fontId="111" fillId="47" borderId="49" xfId="0" applyNumberFormat="1" applyFont="1" applyFill="1" applyBorder="1" applyAlignment="1" applyProtection="1">
      <alignment horizontal="left"/>
    </xf>
    <xf numFmtId="3" fontId="111" fillId="44" borderId="49" xfId="827" applyNumberFormat="1" applyFont="1" applyFill="1" applyBorder="1" applyAlignment="1" applyProtection="1">
      <alignment horizontal="right"/>
    </xf>
    <xf numFmtId="3" fontId="111" fillId="44" borderId="49" xfId="825" applyNumberFormat="1" applyFont="1" applyFill="1" applyBorder="1" applyAlignment="1" applyProtection="1">
      <alignment horizontal="right"/>
    </xf>
    <xf numFmtId="0" fontId="94" fillId="43" borderId="0" xfId="0" applyFont="1" applyFill="1" applyBorder="1" applyAlignment="1">
      <alignment horizontal="left"/>
    </xf>
    <xf numFmtId="169" fontId="95" fillId="43" borderId="0" xfId="827" applyNumberFormat="1" applyFont="1" applyFill="1" applyBorder="1" applyAlignment="1">
      <alignment horizontal="left"/>
    </xf>
    <xf numFmtId="169" fontId="158" fillId="43" borderId="0" xfId="827" applyNumberFormat="1" applyFont="1" applyFill="1" applyBorder="1" applyAlignment="1">
      <alignment horizontal="left"/>
    </xf>
    <xf numFmtId="0" fontId="8" fillId="46" borderId="57" xfId="233" applyFont="1" applyFill="1" applyBorder="1" applyAlignment="1">
      <alignment horizontal="center" vertical="center" wrapText="1"/>
    </xf>
    <xf numFmtId="3" fontId="8" fillId="46" borderId="57" xfId="233" applyNumberFormat="1" applyFont="1" applyFill="1" applyBorder="1" applyAlignment="1">
      <alignment horizontal="center" vertical="center" wrapText="1"/>
    </xf>
    <xf numFmtId="0" fontId="4" fillId="47" borderId="57" xfId="233" applyFont="1" applyFill="1" applyBorder="1" applyAlignment="1">
      <alignment horizontal="left" vertical="center"/>
    </xf>
    <xf numFmtId="3" fontId="4" fillId="47" borderId="57" xfId="233" applyNumberFormat="1" applyFont="1" applyFill="1" applyBorder="1" applyAlignment="1">
      <alignment vertical="center"/>
    </xf>
    <xf numFmtId="0" fontId="8" fillId="47" borderId="57" xfId="233" applyFont="1" applyFill="1" applyBorder="1" applyAlignment="1">
      <alignment horizontal="left" vertical="center"/>
    </xf>
    <xf numFmtId="3" fontId="8" fillId="47" borderId="57" xfId="233" applyNumberFormat="1" applyFont="1" applyFill="1" applyBorder="1" applyAlignment="1">
      <alignment vertical="center"/>
    </xf>
    <xf numFmtId="3" fontId="8" fillId="47" borderId="57" xfId="235" applyNumberFormat="1" applyFont="1" applyFill="1" applyBorder="1" applyAlignment="1">
      <alignment vertical="center"/>
    </xf>
    <xf numFmtId="0" fontId="4" fillId="47" borderId="57" xfId="233" applyFont="1" applyFill="1" applyBorder="1" applyAlignment="1">
      <alignment horizontal="left" vertical="center" wrapText="1"/>
    </xf>
    <xf numFmtId="0" fontId="8" fillId="47" borderId="57" xfId="233" applyFont="1" applyFill="1" applyBorder="1" applyAlignment="1">
      <alignment horizontal="left" vertical="center" wrapText="1"/>
    </xf>
    <xf numFmtId="0" fontId="4" fillId="47" borderId="57" xfId="233" applyFont="1" applyFill="1" applyBorder="1" applyAlignment="1">
      <alignment horizontal="right" vertical="center"/>
    </xf>
    <xf numFmtId="0" fontId="4" fillId="47" borderId="57" xfId="233" applyFont="1" applyFill="1" applyBorder="1" applyAlignment="1">
      <alignment vertical="center"/>
    </xf>
    <xf numFmtId="0" fontId="8" fillId="47" borderId="57" xfId="233" applyFont="1" applyFill="1" applyBorder="1" applyAlignment="1">
      <alignment vertical="center"/>
    </xf>
    <xf numFmtId="0" fontId="8" fillId="46" borderId="57" xfId="233" applyFont="1" applyFill="1" applyBorder="1" applyAlignment="1">
      <alignment vertical="center" wrapText="1"/>
    </xf>
    <xf numFmtId="3" fontId="8" fillId="46" borderId="57" xfId="233" applyNumberFormat="1" applyFont="1" applyFill="1" applyBorder="1" applyAlignment="1">
      <alignment vertical="center" wrapText="1"/>
    </xf>
    <xf numFmtId="3" fontId="111" fillId="46" borderId="57" xfId="805" applyNumberFormat="1" applyFont="1" applyFill="1" applyBorder="1" applyAlignment="1">
      <alignment horizontal="center" vertical="center" wrapText="1"/>
    </xf>
    <xf numFmtId="0" fontId="111" fillId="46" borderId="57" xfId="0" applyFont="1" applyFill="1" applyBorder="1" applyAlignment="1">
      <alignment horizontal="center" vertical="center"/>
    </xf>
    <xf numFmtId="3" fontId="92" fillId="46" borderId="57" xfId="805" applyNumberFormat="1" applyFont="1" applyFill="1" applyBorder="1" applyAlignment="1">
      <alignment horizontal="center" vertical="center"/>
    </xf>
    <xf numFmtId="0" fontId="92" fillId="46" borderId="57" xfId="0" applyFont="1" applyFill="1" applyBorder="1" applyAlignment="1">
      <alignment horizontal="center" vertical="center"/>
    </xf>
    <xf numFmtId="0" fontId="15" fillId="47" borderId="57" xfId="0" applyNumberFormat="1" applyFont="1" applyFill="1" applyBorder="1" applyAlignment="1">
      <alignment horizontal="center" vertical="center"/>
    </xf>
    <xf numFmtId="0" fontId="15" fillId="47" borderId="57" xfId="0" applyNumberFormat="1" applyFont="1" applyFill="1" applyBorder="1" applyAlignment="1">
      <alignment vertical="center"/>
    </xf>
    <xf numFmtId="3" fontId="10" fillId="47" borderId="57" xfId="797" applyNumberFormat="1" applyFont="1" applyFill="1" applyBorder="1" applyAlignment="1">
      <alignment horizontal="right" vertical="center" wrapText="1"/>
    </xf>
    <xf numFmtId="3" fontId="29" fillId="47" borderId="57" xfId="185" quotePrefix="1" applyNumberFormat="1" applyFont="1" applyFill="1" applyBorder="1" applyAlignment="1">
      <alignment horizontal="center" vertical="center"/>
    </xf>
    <xf numFmtId="3" fontId="29" fillId="47" borderId="57" xfId="802" quotePrefix="1" applyFont="1" applyFill="1" applyBorder="1" applyAlignment="1">
      <alignment vertical="center"/>
    </xf>
    <xf numFmtId="3" fontId="29" fillId="47" borderId="57" xfId="185" applyNumberFormat="1" applyFont="1" applyFill="1" applyBorder="1" applyAlignment="1">
      <alignment horizontal="center" vertical="center"/>
    </xf>
    <xf numFmtId="3" fontId="29" fillId="47" borderId="57" xfId="802" applyFont="1" applyFill="1" applyBorder="1" applyAlignment="1">
      <alignment vertical="center"/>
    </xf>
    <xf numFmtId="3" fontId="15" fillId="44" borderId="57" xfId="806" applyNumberFormat="1" applyFont="1" applyFill="1" applyBorder="1" applyAlignment="1">
      <alignment horizontal="right" vertical="center"/>
    </xf>
    <xf numFmtId="0" fontId="172" fillId="46" borderId="49" xfId="0" applyFont="1" applyFill="1" applyBorder="1" applyAlignment="1">
      <alignment vertical="center" wrapText="1"/>
    </xf>
    <xf numFmtId="0" fontId="5" fillId="47" borderId="49" xfId="0" applyFont="1" applyFill="1" applyBorder="1"/>
    <xf numFmtId="3" fontId="101" fillId="47" borderId="49" xfId="827" applyNumberFormat="1" applyFont="1" applyFill="1" applyBorder="1" applyAlignment="1">
      <alignment horizontal="right" vertical="center"/>
    </xf>
    <xf numFmtId="0" fontId="5" fillId="47" borderId="49" xfId="0" applyFont="1" applyFill="1" applyBorder="1" applyAlignment="1">
      <alignment wrapText="1"/>
    </xf>
    <xf numFmtId="3" fontId="1" fillId="47" borderId="49" xfId="827" applyNumberFormat="1" applyFont="1" applyFill="1" applyBorder="1" applyAlignment="1">
      <alignment horizontal="right" vertical="center"/>
    </xf>
    <xf numFmtId="0" fontId="5" fillId="44" borderId="49" xfId="0" applyFont="1" applyFill="1" applyBorder="1"/>
    <xf numFmtId="3" fontId="172" fillId="44" borderId="49" xfId="827" applyNumberFormat="1" applyFont="1" applyFill="1" applyBorder="1" applyAlignment="1">
      <alignment horizontal="right" vertical="center"/>
    </xf>
    <xf numFmtId="172" fontId="172" fillId="44" borderId="49" xfId="827" applyNumberFormat="1" applyFont="1" applyFill="1" applyBorder="1" applyAlignment="1">
      <alignment horizontal="center" vertical="center"/>
    </xf>
    <xf numFmtId="0" fontId="5" fillId="0" borderId="0" xfId="0" applyFont="1" applyFill="1" applyBorder="1"/>
    <xf numFmtId="0" fontId="1" fillId="0" borderId="0" xfId="0" applyFont="1" applyFill="1" applyBorder="1" applyAlignment="1">
      <alignment vertical="center" wrapText="1"/>
    </xf>
    <xf numFmtId="172" fontId="172" fillId="0" borderId="0" xfId="827" applyNumberFormat="1" applyFont="1" applyFill="1" applyBorder="1" applyAlignment="1">
      <alignment horizontal="center" vertical="center"/>
    </xf>
    <xf numFmtId="3" fontId="1" fillId="47" borderId="49" xfId="0" applyNumberFormat="1" applyFont="1" applyFill="1" applyBorder="1" applyAlignment="1">
      <alignment horizontal="right"/>
    </xf>
    <xf numFmtId="3" fontId="91" fillId="44" borderId="49" xfId="0" applyNumberFormat="1" applyFont="1" applyFill="1" applyBorder="1"/>
    <xf numFmtId="0" fontId="90" fillId="0" borderId="0" xfId="0" applyFont="1" applyBorder="1" applyAlignment="1">
      <alignment horizontal="left" vertical="center" wrapText="1"/>
    </xf>
    <xf numFmtId="17" fontId="91" fillId="0" borderId="0" xfId="0" quotePrefix="1" applyNumberFormat="1" applyFont="1" applyBorder="1" applyAlignment="1">
      <alignment horizontal="right"/>
    </xf>
    <xf numFmtId="0" fontId="1" fillId="0" borderId="0" xfId="0" applyFont="1" applyFill="1"/>
    <xf numFmtId="0" fontId="5" fillId="0" borderId="0" xfId="0" applyFont="1"/>
    <xf numFmtId="0" fontId="5" fillId="0" borderId="0" xfId="0" applyFont="1" applyBorder="1"/>
    <xf numFmtId="3" fontId="5" fillId="0" borderId="0" xfId="0" applyNumberFormat="1" applyFont="1" applyFill="1" applyBorder="1"/>
    <xf numFmtId="3" fontId="3" fillId="47" borderId="49" xfId="0" applyNumberFormat="1" applyFont="1" applyFill="1" applyBorder="1"/>
    <xf numFmtId="3" fontId="3" fillId="47" borderId="49" xfId="0" applyNumberFormat="1" applyFont="1" applyFill="1" applyBorder="1" applyAlignment="1">
      <alignment horizontal="center"/>
    </xf>
    <xf numFmtId="0" fontId="5" fillId="46" borderId="61" xfId="0" applyFont="1" applyFill="1" applyBorder="1" applyAlignment="1">
      <alignment horizontal="center" vertical="center"/>
    </xf>
    <xf numFmtId="0" fontId="5" fillId="46" borderId="61" xfId="0" applyFont="1" applyFill="1" applyBorder="1" applyAlignment="1">
      <alignment horizontal="center" vertical="center" wrapText="1"/>
    </xf>
    <xf numFmtId="3" fontId="83" fillId="46" borderId="60" xfId="805" applyNumberFormat="1" applyFont="1" applyFill="1" applyBorder="1" applyAlignment="1">
      <alignment horizontal="center" vertical="center"/>
    </xf>
    <xf numFmtId="3" fontId="83" fillId="46" borderId="60" xfId="0" applyNumberFormat="1" applyFont="1" applyFill="1" applyBorder="1" applyAlignment="1">
      <alignment horizontal="center" vertical="center"/>
    </xf>
    <xf numFmtId="0" fontId="83" fillId="46" borderId="60" xfId="0" applyFont="1" applyFill="1" applyBorder="1" applyAlignment="1">
      <alignment horizontal="center" vertical="center"/>
    </xf>
    <xf numFmtId="0" fontId="83" fillId="46" borderId="60" xfId="0" applyFont="1" applyFill="1" applyBorder="1" applyAlignment="1">
      <alignment horizontal="center" vertical="center" wrapText="1"/>
    </xf>
    <xf numFmtId="0" fontId="5" fillId="47" borderId="49" xfId="805" applyFont="1" applyFill="1" applyBorder="1" applyAlignment="1">
      <alignment horizontal="center" vertical="center"/>
    </xf>
    <xf numFmtId="0" fontId="5" fillId="47" borderId="49" xfId="805" quotePrefix="1" applyFont="1" applyFill="1" applyBorder="1" applyAlignment="1">
      <alignment horizontal="center" vertical="center"/>
    </xf>
    <xf numFmtId="0" fontId="1" fillId="47" borderId="49" xfId="805" applyFont="1" applyFill="1" applyBorder="1" applyAlignment="1">
      <alignment vertical="center" wrapText="1"/>
    </xf>
    <xf numFmtId="3" fontId="5" fillId="44" borderId="49" xfId="0" applyNumberFormat="1" applyFont="1" applyFill="1" applyBorder="1" applyAlignment="1">
      <alignment horizontal="right" vertical="center"/>
    </xf>
    <xf numFmtId="4" fontId="5" fillId="44" borderId="49" xfId="0" applyNumberFormat="1" applyFont="1" applyFill="1" applyBorder="1" applyAlignment="1">
      <alignment horizontal="right" vertical="center"/>
    </xf>
    <xf numFmtId="0" fontId="179" fillId="46" borderId="61" xfId="0" applyFont="1" applyFill="1" applyBorder="1" applyAlignment="1">
      <alignment horizontal="center" vertical="center"/>
    </xf>
    <xf numFmtId="0" fontId="182" fillId="46" borderId="61" xfId="0" applyFont="1" applyFill="1" applyBorder="1" applyAlignment="1">
      <alignment horizontal="center" vertical="center" wrapText="1"/>
    </xf>
    <xf numFmtId="0" fontId="179" fillId="46" borderId="61" xfId="0" applyFont="1" applyFill="1" applyBorder="1" applyAlignment="1">
      <alignment horizontal="center" vertical="center" wrapText="1"/>
    </xf>
    <xf numFmtId="3" fontId="180" fillId="46" borderId="60" xfId="805" applyNumberFormat="1" applyFont="1" applyFill="1" applyBorder="1" applyAlignment="1">
      <alignment horizontal="center" vertical="center"/>
    </xf>
    <xf numFmtId="3" fontId="180" fillId="46" borderId="60" xfId="0" applyNumberFormat="1" applyFont="1" applyFill="1" applyBorder="1" applyAlignment="1">
      <alignment horizontal="center" vertical="center"/>
    </xf>
    <xf numFmtId="3" fontId="183" fillId="46" borderId="60" xfId="0" applyNumberFormat="1" applyFont="1" applyFill="1" applyBorder="1" applyAlignment="1">
      <alignment horizontal="center" vertical="center"/>
    </xf>
    <xf numFmtId="0" fontId="180" fillId="46" borderId="60" xfId="0" applyFont="1" applyFill="1" applyBorder="1" applyAlignment="1">
      <alignment horizontal="center" vertical="center"/>
    </xf>
    <xf numFmtId="0" fontId="180" fillId="46" borderId="60" xfId="0" applyFont="1" applyFill="1" applyBorder="1" applyAlignment="1">
      <alignment horizontal="center" vertical="center" wrapText="1"/>
    </xf>
    <xf numFmtId="0" fontId="179" fillId="47" borderId="49" xfId="805" applyFont="1" applyFill="1" applyBorder="1" applyAlignment="1">
      <alignment horizontal="center" vertical="center"/>
    </xf>
    <xf numFmtId="0" fontId="181" fillId="47" borderId="49" xfId="0" applyFont="1" applyFill="1" applyBorder="1" applyAlignment="1">
      <alignment vertical="center" wrapText="1"/>
    </xf>
    <xf numFmtId="3" fontId="181" fillId="47" borderId="60" xfId="0" applyNumberFormat="1" applyFont="1" applyFill="1" applyBorder="1" applyAlignment="1">
      <alignment vertical="center"/>
    </xf>
    <xf numFmtId="3" fontId="182" fillId="47" borderId="60" xfId="0" applyNumberFormat="1" applyFont="1" applyFill="1" applyBorder="1" applyAlignment="1">
      <alignment vertical="center"/>
    </xf>
    <xf numFmtId="3" fontId="179" fillId="47" borderId="60" xfId="0" applyNumberFormat="1" applyFont="1" applyFill="1" applyBorder="1" applyAlignment="1">
      <alignment vertical="center"/>
    </xf>
    <xf numFmtId="4" fontId="181" fillId="47" borderId="60" xfId="0" applyNumberFormat="1" applyFont="1" applyFill="1" applyBorder="1" applyAlignment="1">
      <alignment vertical="center"/>
    </xf>
    <xf numFmtId="4" fontId="179" fillId="47" borderId="60" xfId="0" applyNumberFormat="1" applyFont="1" applyFill="1" applyBorder="1" applyAlignment="1">
      <alignment vertical="center"/>
    </xf>
    <xf numFmtId="0" fontId="179" fillId="47" borderId="49" xfId="805" quotePrefix="1" applyFont="1" applyFill="1" applyBorder="1" applyAlignment="1">
      <alignment horizontal="center" vertical="center"/>
    </xf>
    <xf numFmtId="0" fontId="181" fillId="47" borderId="49" xfId="805" applyFont="1" applyFill="1" applyBorder="1" applyAlignment="1">
      <alignment vertical="center" wrapText="1"/>
    </xf>
    <xf numFmtId="3" fontId="179" fillId="44" borderId="49" xfId="0" applyNumberFormat="1" applyFont="1" applyFill="1" applyBorder="1" applyAlignment="1">
      <alignment horizontal="right" vertical="center"/>
    </xf>
    <xf numFmtId="3" fontId="182" fillId="44" borderId="49" xfId="0" applyNumberFormat="1" applyFont="1" applyFill="1" applyBorder="1" applyAlignment="1">
      <alignment horizontal="right" vertical="center"/>
    </xf>
    <xf numFmtId="4" fontId="179" fillId="44" borderId="49" xfId="0" applyNumberFormat="1" applyFont="1" applyFill="1" applyBorder="1" applyAlignment="1">
      <alignment horizontal="right" vertical="center"/>
    </xf>
    <xf numFmtId="0" fontId="5" fillId="47" borderId="49" xfId="0" applyFont="1" applyFill="1" applyBorder="1" applyAlignment="1">
      <alignment vertical="center"/>
    </xf>
    <xf numFmtId="3" fontId="5" fillId="47" borderId="49" xfId="0" applyNumberFormat="1" applyFont="1" applyFill="1" applyBorder="1" applyAlignment="1">
      <alignment vertical="center"/>
    </xf>
    <xf numFmtId="4" fontId="1" fillId="47" borderId="49" xfId="0" applyNumberFormat="1" applyFont="1" applyFill="1" applyBorder="1" applyAlignment="1">
      <alignment vertical="center"/>
    </xf>
    <xf numFmtId="4" fontId="5" fillId="47" borderId="49" xfId="0" applyNumberFormat="1" applyFont="1" applyFill="1" applyBorder="1" applyAlignment="1">
      <alignment vertical="center"/>
    </xf>
    <xf numFmtId="0" fontId="5" fillId="47" borderId="49" xfId="0" applyFont="1" applyFill="1" applyBorder="1" applyAlignment="1">
      <alignment vertical="center" wrapText="1"/>
    </xf>
    <xf numFmtId="3" fontId="5" fillId="44" borderId="49" xfId="0" applyNumberFormat="1" applyFont="1" applyFill="1" applyBorder="1" applyAlignment="1">
      <alignment vertical="center"/>
    </xf>
    <xf numFmtId="173" fontId="5" fillId="46" borderId="61" xfId="0" applyNumberFormat="1" applyFont="1" applyFill="1" applyBorder="1" applyAlignment="1">
      <alignment horizontal="center" vertical="center" wrapText="1"/>
    </xf>
    <xf numFmtId="173" fontId="83" fillId="46" borderId="60" xfId="0" applyNumberFormat="1" applyFont="1" applyFill="1" applyBorder="1" applyAlignment="1">
      <alignment horizontal="center" vertical="center" wrapText="1"/>
    </xf>
    <xf numFmtId="0" fontId="1" fillId="47" borderId="49" xfId="805" applyFont="1" applyFill="1" applyBorder="1" applyAlignment="1">
      <alignment horizontal="left" vertical="center" wrapText="1"/>
    </xf>
    <xf numFmtId="174" fontId="101" fillId="47" borderId="49" xfId="827" applyNumberFormat="1" applyFont="1" applyFill="1" applyBorder="1" applyAlignment="1">
      <alignment horizontal="right" vertical="center" wrapText="1"/>
    </xf>
    <xf numFmtId="174" fontId="1" fillId="47" borderId="49" xfId="827" applyNumberFormat="1" applyFont="1" applyFill="1" applyBorder="1" applyAlignment="1">
      <alignment horizontal="right" vertical="center" wrapText="1"/>
    </xf>
    <xf numFmtId="3" fontId="91" fillId="47" borderId="49" xfId="0" applyNumberFormat="1" applyFont="1" applyFill="1" applyBorder="1" applyAlignment="1">
      <alignment vertical="center"/>
    </xf>
    <xf numFmtId="0" fontId="5" fillId="47" borderId="49" xfId="805" quotePrefix="1" applyFont="1" applyFill="1" applyBorder="1" applyAlignment="1">
      <alignment horizontal="center" vertical="center" wrapText="1"/>
    </xf>
    <xf numFmtId="0" fontId="1" fillId="47" borderId="49" xfId="805" applyFont="1" applyFill="1" applyBorder="1" applyAlignment="1">
      <alignment vertical="center"/>
    </xf>
    <xf numFmtId="173" fontId="5" fillId="44" borderId="49" xfId="0" applyNumberFormat="1" applyFont="1" applyFill="1" applyBorder="1" applyAlignment="1">
      <alignment vertical="center"/>
    </xf>
    <xf numFmtId="0" fontId="5" fillId="47" borderId="49" xfId="0" applyFont="1" applyFill="1" applyBorder="1" applyAlignment="1">
      <alignment horizontal="center" vertical="center"/>
    </xf>
    <xf numFmtId="3" fontId="1" fillId="47" borderId="49" xfId="827" applyNumberFormat="1" applyFont="1" applyFill="1" applyBorder="1" applyAlignment="1">
      <alignment horizontal="right" vertical="center" wrapText="1"/>
    </xf>
    <xf numFmtId="0" fontId="1" fillId="47" borderId="49" xfId="827" applyNumberFormat="1" applyFont="1" applyFill="1" applyBorder="1" applyAlignment="1">
      <alignment horizontal="right" vertical="center" wrapText="1"/>
    </xf>
    <xf numFmtId="173" fontId="5" fillId="44" borderId="51" xfId="0" applyNumberFormat="1" applyFont="1" applyFill="1" applyBorder="1" applyAlignment="1">
      <alignment vertical="center"/>
    </xf>
    <xf numFmtId="0" fontId="5" fillId="47" borderId="61" xfId="0" applyFont="1" applyFill="1" applyBorder="1" applyAlignment="1">
      <alignment horizontal="center" vertical="center"/>
    </xf>
    <xf numFmtId="0" fontId="5" fillId="47" borderId="61" xfId="0" applyFont="1" applyFill="1" applyBorder="1" applyAlignment="1">
      <alignment vertical="center"/>
    </xf>
    <xf numFmtId="3" fontId="1" fillId="47" borderId="61" xfId="827" applyNumberFormat="1" applyFont="1" applyFill="1" applyBorder="1" applyAlignment="1">
      <alignment horizontal="right" vertical="center" wrapText="1"/>
    </xf>
    <xf numFmtId="173" fontId="5" fillId="44" borderId="0" xfId="0" applyNumberFormat="1" applyFont="1" applyFill="1" applyBorder="1" applyAlignment="1">
      <alignment vertical="center"/>
    </xf>
    <xf numFmtId="0" fontId="172" fillId="46" borderId="49" xfId="0" applyFont="1" applyFill="1" applyBorder="1" applyAlignment="1">
      <alignment horizontal="center" vertical="center" wrapText="1"/>
    </xf>
    <xf numFmtId="3" fontId="1" fillId="47" borderId="49" xfId="0" applyNumberFormat="1" applyFont="1" applyFill="1" applyBorder="1" applyAlignment="1">
      <alignment vertical="center" wrapText="1"/>
    </xf>
    <xf numFmtId="3" fontId="1" fillId="47" borderId="49" xfId="0" quotePrefix="1" applyNumberFormat="1" applyFont="1" applyFill="1" applyBorder="1" applyAlignment="1" applyProtection="1">
      <alignment horizontal="right" vertical="center"/>
    </xf>
    <xf numFmtId="3" fontId="5" fillId="44" borderId="49" xfId="0" applyNumberFormat="1" applyFont="1" applyFill="1" applyBorder="1" applyAlignment="1">
      <alignment vertical="center" wrapText="1"/>
    </xf>
    <xf numFmtId="3" fontId="1" fillId="47" borderId="61" xfId="0" applyNumberFormat="1" applyFont="1" applyFill="1" applyBorder="1" applyAlignment="1">
      <alignment vertical="center" wrapText="1"/>
    </xf>
    <xf numFmtId="3" fontId="1" fillId="47" borderId="61" xfId="0" applyNumberFormat="1" applyFont="1" applyFill="1" applyBorder="1" applyAlignment="1">
      <alignment vertical="center"/>
    </xf>
    <xf numFmtId="0" fontId="84" fillId="43" borderId="0" xfId="0" applyFont="1" applyFill="1" applyBorder="1" applyAlignment="1">
      <alignment vertical="center" wrapText="1"/>
    </xf>
    <xf numFmtId="0" fontId="185" fillId="49" borderId="49" xfId="804" applyFont="1" applyFill="1" applyBorder="1" applyAlignment="1">
      <alignment horizontal="center" vertical="center" wrapText="1"/>
    </xf>
    <xf numFmtId="0" fontId="5" fillId="49" borderId="49" xfId="804" applyFont="1" applyFill="1" applyBorder="1" applyAlignment="1">
      <alignment horizontal="center" vertical="center" wrapText="1"/>
    </xf>
    <xf numFmtId="168" fontId="186" fillId="49" borderId="50" xfId="825" applyFont="1" applyFill="1" applyBorder="1" applyAlignment="1">
      <alignment horizontal="right" vertical="center" wrapText="1"/>
    </xf>
    <xf numFmtId="2" fontId="186" fillId="49" borderId="52" xfId="804" applyNumberFormat="1" applyFont="1" applyFill="1" applyBorder="1" applyAlignment="1">
      <alignment horizontal="left" vertical="center" wrapText="1"/>
    </xf>
    <xf numFmtId="0" fontId="185" fillId="49" borderId="52" xfId="804" applyFont="1" applyFill="1" applyBorder="1" applyAlignment="1">
      <alignment horizontal="center" vertical="center" wrapText="1"/>
    </xf>
    <xf numFmtId="0" fontId="185" fillId="49" borderId="51" xfId="804" applyFont="1" applyFill="1" applyBorder="1" applyAlignment="1">
      <alignment horizontal="right" vertical="center" wrapText="1"/>
    </xf>
    <xf numFmtId="0" fontId="5" fillId="47" borderId="49" xfId="804" applyFont="1" applyFill="1" applyBorder="1" applyAlignment="1">
      <alignment horizontal="center" vertical="center" wrapText="1"/>
    </xf>
    <xf numFmtId="0" fontId="1" fillId="47" borderId="49" xfId="804" applyFont="1" applyFill="1" applyBorder="1" applyAlignment="1">
      <alignment horizontal="left" vertical="center" wrapText="1"/>
    </xf>
    <xf numFmtId="168" fontId="5" fillId="47" borderId="49" xfId="825" applyNumberFormat="1" applyFont="1" applyFill="1" applyBorder="1" applyAlignment="1">
      <alignment vertical="center"/>
    </xf>
    <xf numFmtId="0" fontId="5" fillId="47" borderId="49" xfId="804" applyFont="1" applyFill="1" applyBorder="1" applyAlignment="1">
      <alignment horizontal="left" vertical="center" wrapText="1"/>
    </xf>
    <xf numFmtId="168" fontId="5" fillId="47" borderId="49" xfId="825" applyNumberFormat="1" applyFont="1" applyFill="1" applyBorder="1" applyAlignment="1">
      <alignment horizontal="right" vertical="center"/>
    </xf>
    <xf numFmtId="0" fontId="108" fillId="47" borderId="49" xfId="0" applyFont="1" applyFill="1" applyBorder="1" applyAlignment="1">
      <alignment horizontal="left" vertical="center" wrapText="1"/>
    </xf>
    <xf numFmtId="0" fontId="1" fillId="47" borderId="49" xfId="804" applyFont="1" applyFill="1" applyBorder="1" applyAlignment="1">
      <alignment horizontal="left" vertical="center"/>
    </xf>
    <xf numFmtId="0" fontId="1" fillId="47" borderId="49" xfId="804" applyFont="1" applyFill="1" applyBorder="1" applyAlignment="1">
      <alignment horizontal="justify" vertical="center"/>
    </xf>
    <xf numFmtId="168" fontId="5" fillId="47" borderId="49" xfId="804" applyNumberFormat="1" applyFont="1" applyFill="1" applyBorder="1" applyAlignment="1">
      <alignment horizontal="center" vertical="center"/>
    </xf>
    <xf numFmtId="0" fontId="187" fillId="0" borderId="65" xfId="228" applyFont="1" applyBorder="1" applyAlignment="1">
      <alignment vertical="center" wrapText="1"/>
    </xf>
    <xf numFmtId="0" fontId="187" fillId="0" borderId="0" xfId="228" applyFont="1" applyBorder="1" applyAlignment="1">
      <alignment vertical="center" wrapText="1"/>
    </xf>
    <xf numFmtId="0" fontId="188" fillId="0" borderId="0" xfId="228" applyFont="1" applyBorder="1" applyAlignment="1">
      <alignment horizontal="center" vertical="center" wrapText="1"/>
    </xf>
    <xf numFmtId="0" fontId="187" fillId="0" borderId="66" xfId="228" applyFont="1" applyBorder="1" applyAlignment="1">
      <alignment vertical="center" wrapText="1"/>
    </xf>
    <xf numFmtId="0" fontId="190" fillId="0" borderId="0" xfId="228" applyFont="1" applyBorder="1"/>
    <xf numFmtId="3" fontId="10" fillId="44" borderId="50" xfId="800" applyNumberFormat="1" applyFont="1" applyFill="1" applyBorder="1" applyAlignment="1">
      <alignment vertical="center"/>
    </xf>
    <xf numFmtId="3" fontId="10" fillId="44" borderId="52" xfId="800" applyNumberFormat="1" applyFont="1" applyFill="1" applyBorder="1" applyAlignment="1">
      <alignment vertical="center"/>
    </xf>
    <xf numFmtId="1" fontId="9" fillId="46" borderId="50" xfId="0" applyNumberFormat="1" applyFont="1" applyFill="1" applyBorder="1" applyAlignment="1">
      <alignment vertical="center" wrapText="1"/>
    </xf>
    <xf numFmtId="1" fontId="9" fillId="46" borderId="52" xfId="0" applyNumberFormat="1" applyFont="1" applyFill="1" applyBorder="1" applyAlignment="1">
      <alignment vertical="center" wrapText="1"/>
    </xf>
    <xf numFmtId="3" fontId="9" fillId="44" borderId="61" xfId="800" applyNumberFormat="1" applyFont="1" applyFill="1" applyBorder="1" applyAlignment="1">
      <alignment vertical="center"/>
    </xf>
    <xf numFmtId="3" fontId="9" fillId="44" borderId="60" xfId="0" applyNumberFormat="1" applyFont="1" applyFill="1" applyBorder="1" applyAlignment="1">
      <alignment vertical="center"/>
    </xf>
    <xf numFmtId="3" fontId="10" fillId="46" borderId="52" xfId="800" applyNumberFormat="1" applyFont="1" applyFill="1" applyBorder="1" applyAlignment="1">
      <alignment vertical="center"/>
    </xf>
    <xf numFmtId="1" fontId="9" fillId="46" borderId="55" xfId="0" applyNumberFormat="1" applyFont="1" applyFill="1" applyBorder="1" applyAlignment="1">
      <alignment horizontal="center" vertical="center" wrapText="1"/>
    </xf>
    <xf numFmtId="0" fontId="1" fillId="46" borderId="49" xfId="0" applyFont="1" applyFill="1" applyBorder="1" applyAlignment="1">
      <alignment horizontal="center" vertical="center" wrapText="1"/>
    </xf>
    <xf numFmtId="3" fontId="1" fillId="47" borderId="49" xfId="794" applyNumberFormat="1" applyFont="1" applyFill="1" applyBorder="1" applyAlignment="1">
      <alignment vertical="center"/>
    </xf>
    <xf numFmtId="0" fontId="1" fillId="47" borderId="49" xfId="794" applyNumberFormat="1" applyFont="1" applyFill="1" applyBorder="1" applyAlignment="1">
      <alignment vertical="center"/>
    </xf>
    <xf numFmtId="0" fontId="101" fillId="47" borderId="49" xfId="0" applyNumberFormat="1" applyFont="1" applyFill="1" applyBorder="1" applyAlignment="1">
      <alignment horizontal="right" vertical="center" wrapText="1"/>
    </xf>
    <xf numFmtId="1" fontId="1" fillId="47" borderId="49" xfId="827" applyNumberFormat="1" applyFont="1" applyFill="1" applyBorder="1" applyAlignment="1">
      <alignment vertical="center"/>
    </xf>
    <xf numFmtId="3" fontId="172" fillId="47" borderId="49" xfId="802" quotePrefix="1" applyFont="1" applyFill="1" applyBorder="1" applyAlignment="1">
      <alignment vertical="center" wrapText="1"/>
    </xf>
    <xf numFmtId="0" fontId="1" fillId="47" borderId="49" xfId="794" applyFont="1" applyFill="1" applyBorder="1" applyAlignment="1">
      <alignment vertical="center"/>
    </xf>
    <xf numFmtId="0" fontId="101" fillId="47" borderId="49" xfId="0" applyFont="1" applyFill="1" applyBorder="1" applyAlignment="1">
      <alignment horizontal="right" vertical="center" wrapText="1"/>
    </xf>
    <xf numFmtId="0" fontId="1" fillId="47" borderId="49" xfId="0" applyFont="1" applyFill="1" applyBorder="1" applyAlignment="1">
      <alignment horizontal="right" vertical="center" wrapText="1"/>
    </xf>
    <xf numFmtId="3" fontId="1" fillId="47" borderId="49" xfId="795" applyNumberFormat="1" applyFont="1" applyFill="1" applyBorder="1" applyAlignment="1">
      <alignment vertical="center"/>
    </xf>
    <xf numFmtId="3" fontId="172" fillId="47" borderId="49" xfId="185" quotePrefix="1" applyNumberFormat="1" applyFont="1" applyFill="1" applyBorder="1" applyAlignment="1">
      <alignment horizontal="right" vertical="center"/>
    </xf>
    <xf numFmtId="3" fontId="172" fillId="47" borderId="49" xfId="185" applyNumberFormat="1" applyFont="1" applyFill="1" applyBorder="1" applyAlignment="1">
      <alignment horizontal="right" vertical="center"/>
    </xf>
    <xf numFmtId="3" fontId="5" fillId="47" borderId="49" xfId="185" applyNumberFormat="1" applyFont="1" applyFill="1" applyBorder="1" applyAlignment="1">
      <alignment horizontal="right" vertical="center"/>
    </xf>
    <xf numFmtId="0" fontId="191" fillId="43" borderId="0" xfId="0" applyFont="1" applyFill="1" applyBorder="1" applyAlignment="1">
      <alignment vertical="center"/>
    </xf>
    <xf numFmtId="0" fontId="192" fillId="43" borderId="0" xfId="0" applyFont="1" applyFill="1" applyBorder="1" applyAlignment="1">
      <alignment horizontal="left" vertical="center"/>
    </xf>
    <xf numFmtId="0" fontId="193" fillId="43" borderId="0" xfId="805" applyFont="1" applyFill="1" applyBorder="1" applyAlignment="1">
      <alignment vertical="center" wrapText="1"/>
    </xf>
    <xf numFmtId="0" fontId="194" fillId="43" borderId="0" xfId="805" applyFont="1" applyFill="1" applyBorder="1" applyAlignment="1">
      <alignment vertical="center" wrapText="1"/>
    </xf>
    <xf numFmtId="3" fontId="193" fillId="43" borderId="0" xfId="805" applyNumberFormat="1" applyFont="1" applyFill="1" applyBorder="1" applyAlignment="1">
      <alignment vertical="center" wrapText="1"/>
    </xf>
    <xf numFmtId="168" fontId="195" fillId="43" borderId="0" xfId="827" applyFont="1" applyFill="1" applyBorder="1" applyAlignment="1">
      <alignment horizontal="left" vertical="center" wrapText="1"/>
    </xf>
    <xf numFmtId="0" fontId="197" fillId="0" borderId="0" xfId="0" applyFont="1"/>
    <xf numFmtId="0" fontId="0" fillId="51" borderId="70" xfId="0" applyFill="1" applyBorder="1" applyAlignment="1">
      <alignment horizontal="center" vertical="center" wrapText="1"/>
    </xf>
    <xf numFmtId="0" fontId="0" fillId="52" borderId="70" xfId="0" applyFill="1" applyBorder="1" applyAlignment="1">
      <alignment horizontal="center" vertical="center" wrapText="1"/>
    </xf>
    <xf numFmtId="0" fontId="0" fillId="53" borderId="70" xfId="0" applyFill="1" applyBorder="1" applyAlignment="1">
      <alignment horizontal="center" vertical="center" wrapText="1"/>
    </xf>
    <xf numFmtId="0" fontId="0" fillId="50" borderId="70" xfId="0" applyFill="1" applyBorder="1" applyAlignment="1">
      <alignment vertical="center" wrapText="1"/>
    </xf>
    <xf numFmtId="3" fontId="0" fillId="51" borderId="70" xfId="0" applyNumberFormat="1" applyFill="1" applyBorder="1" applyAlignment="1">
      <alignment vertical="center" wrapText="1"/>
    </xf>
    <xf numFmtId="3" fontId="0" fillId="52" borderId="70" xfId="0" applyNumberFormat="1" applyFill="1" applyBorder="1" applyAlignment="1">
      <alignment vertical="center" wrapText="1"/>
    </xf>
    <xf numFmtId="3" fontId="0" fillId="53" borderId="70" xfId="0" applyNumberFormat="1" applyFill="1" applyBorder="1" applyAlignment="1">
      <alignment vertical="center" wrapText="1"/>
    </xf>
    <xf numFmtId="0" fontId="0" fillId="54" borderId="70" xfId="0" applyFill="1" applyBorder="1" applyAlignment="1">
      <alignment vertical="center" wrapText="1"/>
    </xf>
    <xf numFmtId="0" fontId="0" fillId="49" borderId="70" xfId="0" applyFill="1" applyBorder="1" applyAlignment="1">
      <alignment vertical="center" wrapText="1"/>
    </xf>
    <xf numFmtId="0" fontId="0" fillId="48" borderId="70" xfId="0" applyFill="1" applyBorder="1" applyAlignment="1">
      <alignment vertical="center" wrapText="1"/>
    </xf>
    <xf numFmtId="0" fontId="0" fillId="55" borderId="70" xfId="0" applyFill="1" applyBorder="1" applyAlignment="1">
      <alignment vertical="center" wrapText="1"/>
    </xf>
    <xf numFmtId="0" fontId="0" fillId="56" borderId="70" xfId="0" applyFill="1" applyBorder="1" applyAlignment="1">
      <alignment vertical="center" wrapText="1"/>
    </xf>
    <xf numFmtId="0" fontId="198" fillId="0" borderId="0" xfId="0" applyFont="1"/>
    <xf numFmtId="0" fontId="0" fillId="57" borderId="70" xfId="0" applyFill="1" applyBorder="1" applyAlignment="1">
      <alignment vertical="center" wrapText="1"/>
    </xf>
    <xf numFmtId="4" fontId="0" fillId="52" borderId="73" xfId="0" applyNumberFormat="1" applyFill="1" applyBorder="1" applyAlignment="1">
      <alignment horizontal="center" vertical="center" wrapText="1"/>
    </xf>
    <xf numFmtId="4" fontId="0" fillId="52" borderId="74" xfId="0" applyNumberFormat="1" applyFill="1" applyBorder="1" applyAlignment="1">
      <alignment horizontal="center" vertical="center" wrapText="1"/>
    </xf>
    <xf numFmtId="4" fontId="0" fillId="53" borderId="73" xfId="0" applyNumberFormat="1" applyFill="1" applyBorder="1" applyAlignment="1">
      <alignment horizontal="center" vertical="center" wrapText="1"/>
    </xf>
    <xf numFmtId="4" fontId="0" fillId="53" borderId="74" xfId="0" applyNumberFormat="1" applyFill="1" applyBorder="1" applyAlignment="1">
      <alignment horizontal="center" vertical="center" wrapText="1"/>
    </xf>
    <xf numFmtId="0" fontId="0" fillId="51" borderId="0" xfId="0" applyFill="1" applyAlignment="1">
      <alignment horizontal="center"/>
    </xf>
    <xf numFmtId="0" fontId="0" fillId="52" borderId="0" xfId="0" applyFill="1" applyAlignment="1">
      <alignment horizontal="center"/>
    </xf>
    <xf numFmtId="0" fontId="0" fillId="53" borderId="0" xfId="0" applyFill="1" applyAlignment="1">
      <alignment horizontal="center"/>
    </xf>
    <xf numFmtId="4" fontId="0" fillId="51" borderId="73" xfId="0" applyNumberFormat="1" applyFill="1" applyBorder="1" applyAlignment="1">
      <alignment horizontal="center" vertical="center" wrapText="1"/>
    </xf>
    <xf numFmtId="4" fontId="0" fillId="51" borderId="74" xfId="0" applyNumberFormat="1" applyFill="1" applyBorder="1" applyAlignment="1">
      <alignment horizontal="center" vertical="center" wrapText="1"/>
    </xf>
    <xf numFmtId="0" fontId="196" fillId="50" borderId="70" xfId="0" applyFont="1" applyFill="1" applyBorder="1" applyAlignment="1">
      <alignment horizontal="center" vertical="center" wrapText="1"/>
    </xf>
    <xf numFmtId="0" fontId="0" fillId="48" borderId="71" xfId="0" applyFill="1" applyBorder="1" applyAlignment="1">
      <alignment horizontal="center" vertical="center" wrapText="1"/>
    </xf>
    <xf numFmtId="0" fontId="0" fillId="48" borderId="72" xfId="0" applyFill="1" applyBorder="1" applyAlignment="1">
      <alignment horizontal="center" vertical="center" wrapText="1"/>
    </xf>
    <xf numFmtId="0" fontId="140" fillId="51" borderId="70" xfId="0" applyFont="1" applyFill="1" applyBorder="1" applyAlignment="1">
      <alignment horizontal="center" vertical="center" wrapText="1"/>
    </xf>
    <xf numFmtId="0" fontId="140" fillId="52" borderId="70" xfId="0" applyFont="1" applyFill="1" applyBorder="1" applyAlignment="1">
      <alignment horizontal="center" vertical="center" wrapText="1"/>
    </xf>
    <xf numFmtId="0" fontId="140" fillId="53" borderId="70" xfId="0" applyFont="1" applyFill="1" applyBorder="1" applyAlignment="1">
      <alignment horizontal="center" vertical="center" wrapText="1"/>
    </xf>
    <xf numFmtId="0" fontId="155" fillId="0" borderId="0" xfId="214" applyFont="1" applyFill="1" applyBorder="1" applyAlignment="1" applyProtection="1">
      <alignment horizontal="left"/>
    </xf>
    <xf numFmtId="0" fontId="155" fillId="0" borderId="38" xfId="214" applyFont="1" applyFill="1" applyBorder="1" applyAlignment="1" applyProtection="1">
      <alignment horizontal="left"/>
    </xf>
    <xf numFmtId="0" fontId="83" fillId="0" borderId="0" xfId="214" applyFont="1" applyFill="1" applyBorder="1" applyAlignment="1" applyProtection="1">
      <alignment horizontal="left"/>
    </xf>
    <xf numFmtId="0" fontId="83" fillId="0" borderId="38" xfId="214" applyFont="1" applyFill="1" applyBorder="1" applyAlignment="1" applyProtection="1">
      <alignment horizontal="left"/>
    </xf>
    <xf numFmtId="0" fontId="153" fillId="46" borderId="42" xfId="228" applyFont="1" applyFill="1" applyBorder="1" applyAlignment="1">
      <alignment horizontal="center" wrapText="1"/>
    </xf>
    <xf numFmtId="0" fontId="153" fillId="46" borderId="43" xfId="228" applyFont="1" applyFill="1" applyBorder="1" applyAlignment="1">
      <alignment horizontal="center"/>
    </xf>
    <xf numFmtId="0" fontId="153" fillId="46" borderId="44" xfId="228" applyFont="1" applyFill="1" applyBorder="1" applyAlignment="1">
      <alignment horizontal="center"/>
    </xf>
    <xf numFmtId="0" fontId="155" fillId="46" borderId="37" xfId="214" applyFont="1" applyFill="1" applyBorder="1" applyAlignment="1" applyProtection="1">
      <alignment horizontal="center" vertical="center" wrapText="1"/>
    </xf>
    <xf numFmtId="0" fontId="155" fillId="46" borderId="0" xfId="214" applyFont="1" applyFill="1" applyBorder="1" applyAlignment="1" applyProtection="1">
      <alignment horizontal="center" vertical="center" wrapText="1"/>
    </xf>
    <xf numFmtId="0" fontId="155" fillId="46" borderId="38" xfId="214" applyFont="1" applyFill="1" applyBorder="1" applyAlignment="1" applyProtection="1">
      <alignment horizontal="center" vertical="center" wrapText="1"/>
    </xf>
    <xf numFmtId="3" fontId="153" fillId="46" borderId="37" xfId="228" applyNumberFormat="1" applyFont="1" applyFill="1" applyBorder="1" applyAlignment="1">
      <alignment horizontal="center"/>
    </xf>
    <xf numFmtId="3" fontId="163" fillId="46" borderId="0" xfId="228" applyNumberFormat="1" applyFont="1" applyFill="1" applyBorder="1" applyAlignment="1">
      <alignment horizontal="center"/>
    </xf>
    <xf numFmtId="3" fontId="163" fillId="46" borderId="38" xfId="228" applyNumberFormat="1" applyFont="1" applyFill="1" applyBorder="1" applyAlignment="1">
      <alignment horizontal="center"/>
    </xf>
    <xf numFmtId="0" fontId="12" fillId="46" borderId="37" xfId="228" applyFont="1" applyFill="1" applyBorder="1" applyAlignment="1">
      <alignment horizontal="center" wrapText="1"/>
    </xf>
    <xf numFmtId="0" fontId="12" fillId="46" borderId="0" xfId="228" applyFont="1" applyFill="1" applyBorder="1" applyAlignment="1">
      <alignment horizontal="center" wrapText="1"/>
    </xf>
    <xf numFmtId="0" fontId="12" fillId="46" borderId="38" xfId="228" applyFont="1" applyFill="1" applyBorder="1" applyAlignment="1">
      <alignment horizontal="center" wrapText="1"/>
    </xf>
    <xf numFmtId="0" fontId="155" fillId="46" borderId="37" xfId="214" applyFont="1" applyFill="1" applyBorder="1" applyAlignment="1" applyProtection="1">
      <alignment horizontal="center" wrapText="1"/>
    </xf>
    <xf numFmtId="0" fontId="155" fillId="46" borderId="0" xfId="214" applyFont="1" applyFill="1" applyBorder="1" applyAlignment="1" applyProtection="1">
      <alignment horizontal="center" wrapText="1"/>
    </xf>
    <xf numFmtId="0" fontId="155" fillId="46" borderId="38" xfId="214" applyFont="1" applyFill="1" applyBorder="1" applyAlignment="1" applyProtection="1">
      <alignment horizontal="center" wrapText="1"/>
    </xf>
    <xf numFmtId="0" fontId="12" fillId="46" borderId="37" xfId="214" applyFont="1" applyFill="1" applyBorder="1" applyAlignment="1" applyProtection="1">
      <alignment horizontal="center" wrapText="1"/>
    </xf>
    <xf numFmtId="0" fontId="12" fillId="46" borderId="0" xfId="214" applyFont="1" applyFill="1" applyBorder="1" applyAlignment="1" applyProtection="1">
      <alignment horizontal="center" wrapText="1"/>
    </xf>
    <xf numFmtId="0" fontId="12" fillId="46" borderId="38" xfId="214" applyFont="1" applyFill="1" applyBorder="1" applyAlignment="1" applyProtection="1">
      <alignment horizontal="center" wrapText="1"/>
    </xf>
    <xf numFmtId="0" fontId="156" fillId="0" borderId="0" xfId="214" applyFont="1" applyFill="1" applyBorder="1" applyAlignment="1" applyProtection="1">
      <alignment horizontal="left"/>
    </xf>
    <xf numFmtId="0" fontId="156" fillId="0" borderId="38" xfId="214" applyFont="1" applyFill="1" applyBorder="1" applyAlignment="1" applyProtection="1">
      <alignment horizontal="left"/>
    </xf>
    <xf numFmtId="0" fontId="164" fillId="46" borderId="36" xfId="0" applyFont="1" applyFill="1" applyBorder="1" applyAlignment="1">
      <alignment horizontal="center" vertical="center" wrapText="1"/>
    </xf>
    <xf numFmtId="0" fontId="164" fillId="46" borderId="36" xfId="0" applyFont="1" applyFill="1" applyBorder="1" applyAlignment="1">
      <alignment horizontal="center" vertical="center"/>
    </xf>
    <xf numFmtId="0" fontId="151" fillId="48" borderId="36" xfId="0" applyFont="1" applyFill="1" applyBorder="1" applyAlignment="1">
      <alignment horizontal="center" vertical="center" wrapText="1"/>
    </xf>
    <xf numFmtId="0" fontId="103" fillId="47" borderId="45" xfId="0" applyFont="1" applyFill="1" applyBorder="1" applyAlignment="1">
      <alignment horizontal="center" vertical="center" wrapText="1"/>
    </xf>
    <xf numFmtId="0" fontId="103" fillId="47" borderId="46" xfId="0" applyFont="1" applyFill="1" applyBorder="1" applyAlignment="1">
      <alignment horizontal="center" vertical="center" wrapText="1"/>
    </xf>
    <xf numFmtId="0" fontId="103" fillId="47" borderId="47" xfId="0" applyFont="1" applyFill="1" applyBorder="1" applyAlignment="1">
      <alignment horizontal="center" vertical="center" wrapText="1"/>
    </xf>
    <xf numFmtId="0" fontId="188" fillId="0" borderId="0" xfId="228" applyFont="1" applyBorder="1" applyAlignment="1">
      <alignment horizontal="center" vertical="center" wrapText="1"/>
    </xf>
    <xf numFmtId="0" fontId="189" fillId="0" borderId="0" xfId="228" applyFont="1" applyBorder="1" applyAlignment="1">
      <alignment horizontal="center" vertical="center" wrapText="1"/>
    </xf>
    <xf numFmtId="0" fontId="24" fillId="44" borderId="30" xfId="800" applyFont="1" applyFill="1" applyBorder="1" applyAlignment="1">
      <alignment horizontal="center" vertical="center" wrapText="1"/>
    </xf>
    <xf numFmtId="0" fontId="24" fillId="44" borderId="29" xfId="800" applyFont="1" applyFill="1" applyBorder="1" applyAlignment="1">
      <alignment horizontal="center" vertical="center"/>
    </xf>
    <xf numFmtId="0" fontId="8" fillId="0" borderId="0" xfId="800" applyFont="1" applyBorder="1" applyAlignment="1">
      <alignment horizontal="left"/>
    </xf>
    <xf numFmtId="3" fontId="54" fillId="0" borderId="0" xfId="0" applyNumberFormat="1" applyFont="1" applyFill="1" applyBorder="1" applyAlignment="1" applyProtection="1">
      <alignment horizontal="left" wrapText="1"/>
    </xf>
    <xf numFmtId="0" fontId="54" fillId="0" borderId="0" xfId="0" applyFont="1" applyBorder="1" applyAlignment="1">
      <alignment horizontal="left" wrapText="1"/>
    </xf>
    <xf numFmtId="0" fontId="12" fillId="0" borderId="0" xfId="0" applyFont="1" applyBorder="1" applyAlignment="1">
      <alignment horizontal="left" wrapText="1"/>
    </xf>
    <xf numFmtId="0" fontId="9" fillId="46" borderId="50" xfId="800" applyFont="1" applyFill="1" applyBorder="1" applyAlignment="1">
      <alignment horizontal="center" vertical="center"/>
    </xf>
    <xf numFmtId="0" fontId="9" fillId="46" borderId="51" xfId="800" applyFont="1" applyFill="1" applyBorder="1" applyAlignment="1">
      <alignment horizontal="center" vertical="center"/>
    </xf>
    <xf numFmtId="37" fontId="170" fillId="0" borderId="0" xfId="801" applyFont="1" applyFill="1" applyBorder="1" applyAlignment="1">
      <alignment horizontal="left" vertical="center" wrapText="1"/>
    </xf>
    <xf numFmtId="0" fontId="10" fillId="44" borderId="50" xfId="800" applyFont="1" applyFill="1" applyBorder="1" applyAlignment="1">
      <alignment horizontal="center" vertical="center"/>
    </xf>
    <xf numFmtId="0" fontId="10" fillId="44" borderId="52" xfId="800" applyFont="1" applyFill="1" applyBorder="1" applyAlignment="1">
      <alignment horizontal="center" vertical="center"/>
    </xf>
    <xf numFmtId="0" fontId="9" fillId="44" borderId="50" xfId="800" applyFont="1" applyFill="1" applyBorder="1" applyAlignment="1">
      <alignment horizontal="left" vertical="center" wrapText="1"/>
    </xf>
    <xf numFmtId="0" fontId="9" fillId="44" borderId="51" xfId="800" applyFont="1" applyFill="1" applyBorder="1" applyAlignment="1">
      <alignment horizontal="left" vertical="center" wrapText="1"/>
    </xf>
    <xf numFmtId="3" fontId="15" fillId="45" borderId="50" xfId="0" applyNumberFormat="1" applyFont="1" applyFill="1" applyBorder="1" applyAlignment="1">
      <alignment horizontal="left" vertical="center" wrapText="1"/>
    </xf>
    <xf numFmtId="3" fontId="15" fillId="45" borderId="51" xfId="0" applyNumberFormat="1" applyFont="1" applyFill="1" applyBorder="1" applyAlignment="1">
      <alignment horizontal="left" vertical="center" wrapText="1"/>
    </xf>
    <xf numFmtId="0" fontId="9" fillId="47" borderId="50" xfId="803" applyFont="1" applyFill="1" applyBorder="1" applyAlignment="1">
      <alignment vertical="center" wrapText="1"/>
    </xf>
    <xf numFmtId="0" fontId="9" fillId="47" borderId="51" xfId="803" applyFont="1" applyFill="1" applyBorder="1" applyAlignment="1">
      <alignment vertical="center" wrapText="1"/>
    </xf>
    <xf numFmtId="3" fontId="169" fillId="43" borderId="50" xfId="0" applyNumberFormat="1" applyFont="1" applyFill="1" applyBorder="1" applyAlignment="1">
      <alignment horizontal="left" vertical="center" wrapText="1"/>
    </xf>
    <xf numFmtId="3" fontId="169" fillId="43" borderId="51" xfId="0" applyNumberFormat="1" applyFont="1" applyFill="1" applyBorder="1" applyAlignment="1">
      <alignment horizontal="left" vertical="center" wrapText="1"/>
    </xf>
    <xf numFmtId="0" fontId="9" fillId="44" borderId="50" xfId="803" applyFont="1" applyFill="1" applyBorder="1" applyAlignment="1">
      <alignment vertical="center" wrapText="1"/>
    </xf>
    <xf numFmtId="0" fontId="9" fillId="44" borderId="51" xfId="803" applyFont="1" applyFill="1" applyBorder="1" applyAlignment="1">
      <alignment vertical="center" wrapText="1"/>
    </xf>
    <xf numFmtId="178" fontId="54" fillId="0" borderId="0" xfId="801" applyNumberFormat="1" applyFont="1" applyFill="1" applyBorder="1" applyAlignment="1">
      <alignment horizontal="left" vertical="center" wrapText="1"/>
    </xf>
    <xf numFmtId="0" fontId="9" fillId="46" borderId="50" xfId="800" applyFont="1" applyFill="1" applyBorder="1" applyAlignment="1">
      <alignment horizontal="left" vertical="center" wrapText="1"/>
    </xf>
    <xf numFmtId="0" fontId="9" fillId="46" borderId="51" xfId="800" applyFont="1" applyFill="1" applyBorder="1" applyAlignment="1">
      <alignment horizontal="left" vertical="center"/>
    </xf>
    <xf numFmtId="37" fontId="54" fillId="0" borderId="0" xfId="801" applyFont="1" applyFill="1" applyBorder="1" applyAlignment="1">
      <alignment horizontal="left" vertical="center" wrapText="1"/>
    </xf>
    <xf numFmtId="0" fontId="8" fillId="0" borderId="0" xfId="0" applyFont="1" applyBorder="1" applyAlignment="1">
      <alignment horizontal="left" wrapText="1"/>
    </xf>
    <xf numFmtId="0" fontId="84" fillId="43" borderId="0" xfId="0" applyFont="1" applyFill="1" applyBorder="1" applyAlignment="1">
      <alignment horizontal="left" vertical="center" wrapText="1"/>
    </xf>
    <xf numFmtId="0" fontId="9" fillId="44" borderId="49" xfId="800" applyFont="1" applyFill="1" applyBorder="1" applyAlignment="1">
      <alignment horizontal="left" vertical="center"/>
    </xf>
    <xf numFmtId="0" fontId="54" fillId="0" borderId="0" xfId="800" applyFont="1" applyAlignment="1">
      <alignment horizontal="left"/>
    </xf>
    <xf numFmtId="0" fontId="9" fillId="46" borderId="49" xfId="800" applyFont="1" applyFill="1" applyBorder="1" applyAlignment="1">
      <alignment horizontal="center" vertical="center"/>
    </xf>
    <xf numFmtId="0" fontId="9" fillId="44" borderId="49" xfId="800" applyFont="1" applyFill="1" applyBorder="1" applyAlignment="1">
      <alignment horizontal="left" vertical="center" wrapText="1"/>
    </xf>
    <xf numFmtId="4" fontId="9" fillId="44" borderId="54" xfId="800" applyNumberFormat="1" applyFont="1" applyFill="1" applyBorder="1" applyAlignment="1">
      <alignment horizontal="center"/>
    </xf>
    <xf numFmtId="4" fontId="9" fillId="44" borderId="53" xfId="800" applyNumberFormat="1" applyFont="1" applyFill="1" applyBorder="1" applyAlignment="1">
      <alignment horizontal="center"/>
    </xf>
    <xf numFmtId="3" fontId="10" fillId="46" borderId="52" xfId="800" applyNumberFormat="1" applyFont="1" applyFill="1" applyBorder="1" applyAlignment="1">
      <alignment horizontal="center" vertical="center" wrapText="1"/>
    </xf>
    <xf numFmtId="3" fontId="10" fillId="44" borderId="50" xfId="0" applyNumberFormat="1" applyFont="1" applyFill="1" applyBorder="1" applyAlignment="1">
      <alignment horizontal="center" vertical="center"/>
    </xf>
    <xf numFmtId="3" fontId="10" fillId="44" borderId="52" xfId="0" applyNumberFormat="1" applyFont="1" applyFill="1" applyBorder="1" applyAlignment="1">
      <alignment horizontal="center" vertical="center"/>
    </xf>
    <xf numFmtId="3" fontId="10" fillId="44" borderId="53" xfId="0" applyNumberFormat="1" applyFont="1" applyFill="1" applyBorder="1" applyAlignment="1">
      <alignment horizontal="center" vertical="center"/>
    </xf>
    <xf numFmtId="3" fontId="10" fillId="44" borderId="54" xfId="0" applyNumberFormat="1" applyFont="1" applyFill="1" applyBorder="1" applyAlignment="1">
      <alignment horizontal="center" vertical="center"/>
    </xf>
    <xf numFmtId="3" fontId="9" fillId="44" borderId="49" xfId="800" applyNumberFormat="1" applyFont="1" applyFill="1" applyBorder="1" applyAlignment="1">
      <alignment horizontal="left" vertical="center" wrapText="1"/>
    </xf>
    <xf numFmtId="1" fontId="9" fillId="46" borderId="50" xfId="0" applyNumberFormat="1" applyFont="1" applyFill="1" applyBorder="1" applyAlignment="1">
      <alignment horizontal="center" vertical="center" wrapText="1"/>
    </xf>
    <xf numFmtId="1" fontId="9" fillId="46" borderId="52" xfId="0" applyNumberFormat="1" applyFont="1" applyFill="1" applyBorder="1" applyAlignment="1">
      <alignment horizontal="center" vertical="center" wrapText="1"/>
    </xf>
    <xf numFmtId="0" fontId="8" fillId="0" borderId="0" xfId="0" applyFont="1" applyBorder="1" applyAlignment="1">
      <alignment horizontal="left"/>
    </xf>
    <xf numFmtId="0" fontId="100" fillId="43" borderId="0" xfId="0" applyFont="1" applyFill="1" applyBorder="1" applyAlignment="1">
      <alignment horizontal="left" vertical="center" wrapText="1"/>
    </xf>
    <xf numFmtId="3" fontId="54" fillId="30" borderId="0" xfId="0" applyNumberFormat="1" applyFont="1" applyFill="1" applyBorder="1" applyAlignment="1" applyProtection="1">
      <alignment horizontal="left" wrapText="1"/>
    </xf>
    <xf numFmtId="3" fontId="112" fillId="30" borderId="0" xfId="0" applyNumberFormat="1" applyFont="1" applyFill="1" applyBorder="1" applyAlignment="1" applyProtection="1">
      <alignment horizontal="left" wrapText="1"/>
    </xf>
    <xf numFmtId="0" fontId="5" fillId="44" borderId="57" xfId="800" applyFont="1" applyFill="1" applyBorder="1" applyAlignment="1">
      <alignment horizontal="left" vertical="center"/>
    </xf>
    <xf numFmtId="0" fontId="5" fillId="46" borderId="57" xfId="800" applyFont="1" applyFill="1" applyBorder="1" applyAlignment="1">
      <alignment horizontal="center" vertical="center"/>
    </xf>
    <xf numFmtId="3" fontId="5" fillId="44" borderId="57" xfId="800" applyNumberFormat="1" applyFont="1" applyFill="1" applyBorder="1" applyAlignment="1">
      <alignment horizontal="left" vertical="center" wrapText="1"/>
    </xf>
    <xf numFmtId="3" fontId="1" fillId="44" borderId="58" xfId="800" applyNumberFormat="1" applyFont="1" applyFill="1" applyBorder="1" applyAlignment="1">
      <alignment horizontal="center" vertical="center"/>
    </xf>
    <xf numFmtId="3" fontId="89" fillId="46" borderId="49" xfId="802" applyFont="1" applyFill="1" applyBorder="1" applyAlignment="1">
      <alignment horizontal="center" vertical="center" wrapText="1"/>
    </xf>
    <xf numFmtId="3" fontId="172" fillId="46" borderId="49" xfId="802" applyFont="1" applyFill="1" applyBorder="1" applyAlignment="1">
      <alignment horizontal="center" vertical="center" wrapText="1"/>
    </xf>
    <xf numFmtId="0" fontId="5" fillId="46" borderId="49" xfId="794" applyFont="1" applyFill="1" applyBorder="1" applyAlignment="1">
      <alignment horizontal="center" vertical="center" wrapText="1"/>
    </xf>
    <xf numFmtId="37" fontId="112" fillId="0" borderId="0" xfId="801" applyFont="1" applyFill="1" applyBorder="1" applyAlignment="1">
      <alignment horizontal="left" vertical="center" wrapText="1"/>
    </xf>
    <xf numFmtId="3" fontId="5" fillId="44" borderId="49" xfId="0" applyNumberFormat="1" applyFont="1" applyFill="1" applyBorder="1" applyAlignment="1">
      <alignment horizontal="center" vertical="center" wrapText="1"/>
    </xf>
    <xf numFmtId="3" fontId="172" fillId="46" borderId="49" xfId="802" applyFont="1" applyFill="1" applyBorder="1" applyAlignment="1">
      <alignment horizontal="center" vertical="center" textRotation="90" wrapText="1"/>
    </xf>
    <xf numFmtId="17" fontId="5" fillId="0" borderId="0" xfId="794" quotePrefix="1" applyNumberFormat="1" applyFont="1" applyFill="1" applyBorder="1" applyAlignment="1">
      <alignment horizontal="right"/>
    </xf>
    <xf numFmtId="3" fontId="5" fillId="46" borderId="53" xfId="802" applyFont="1" applyFill="1" applyBorder="1" applyAlignment="1">
      <alignment horizontal="center" vertical="center" wrapText="1"/>
    </xf>
    <xf numFmtId="3" fontId="5" fillId="46" borderId="54" xfId="802" applyFont="1" applyFill="1" applyBorder="1" applyAlignment="1">
      <alignment horizontal="center" vertical="center" wrapText="1"/>
    </xf>
    <xf numFmtId="3" fontId="5" fillId="46" borderId="67" xfId="802" applyFont="1" applyFill="1" applyBorder="1" applyAlignment="1">
      <alignment horizontal="center" vertical="center" wrapText="1"/>
    </xf>
    <xf numFmtId="3" fontId="5" fillId="46" borderId="68" xfId="802" applyFont="1" applyFill="1" applyBorder="1" applyAlignment="1">
      <alignment horizontal="center" vertical="center" wrapText="1"/>
    </xf>
    <xf numFmtId="3" fontId="5" fillId="46" borderId="0" xfId="802" applyFont="1" applyFill="1" applyBorder="1" applyAlignment="1">
      <alignment horizontal="center" vertical="center" wrapText="1"/>
    </xf>
    <xf numFmtId="3" fontId="5" fillId="46" borderId="69" xfId="802" applyFont="1" applyFill="1" applyBorder="1" applyAlignment="1">
      <alignment horizontal="center" vertical="center" wrapText="1"/>
    </xf>
    <xf numFmtId="3" fontId="5" fillId="46" borderId="56" xfId="802" applyFont="1" applyFill="1" applyBorder="1" applyAlignment="1">
      <alignment horizontal="center" vertical="center" wrapText="1"/>
    </xf>
    <xf numFmtId="3" fontId="5" fillId="46" borderId="55" xfId="802" applyFont="1" applyFill="1" applyBorder="1" applyAlignment="1">
      <alignment horizontal="center" vertical="center" wrapText="1"/>
    </xf>
    <xf numFmtId="3" fontId="5" fillId="46" borderId="64" xfId="802" applyFont="1" applyFill="1" applyBorder="1" applyAlignment="1">
      <alignment horizontal="center" vertical="center" wrapText="1"/>
    </xf>
    <xf numFmtId="0" fontId="5" fillId="46" borderId="49" xfId="794" applyFont="1" applyFill="1" applyBorder="1" applyAlignment="1">
      <alignment horizontal="center" vertical="center"/>
    </xf>
    <xf numFmtId="17" fontId="78" fillId="43" borderId="0" xfId="0" quotePrefix="1" applyNumberFormat="1" applyFont="1" applyFill="1" applyBorder="1" applyAlignment="1">
      <alignment horizontal="right"/>
    </xf>
    <xf numFmtId="37" fontId="112" fillId="0" borderId="20" xfId="801" applyFont="1" applyFill="1" applyBorder="1" applyAlignment="1">
      <alignment horizontal="left" vertical="center" wrapText="1"/>
    </xf>
    <xf numFmtId="3" fontId="172" fillId="44" borderId="49" xfId="802" applyFont="1" applyFill="1" applyBorder="1" applyAlignment="1">
      <alignment horizontal="center" vertical="center" wrapText="1"/>
    </xf>
    <xf numFmtId="0" fontId="5" fillId="46" borderId="49" xfId="0" applyFont="1" applyFill="1" applyBorder="1" applyAlignment="1">
      <alignment horizontal="center" vertical="center" wrapText="1"/>
    </xf>
    <xf numFmtId="0" fontId="5" fillId="46" borderId="60" xfId="0" applyFont="1" applyFill="1" applyBorder="1" applyAlignment="1">
      <alignment horizontal="center" vertical="center" wrapText="1"/>
    </xf>
    <xf numFmtId="17" fontId="5" fillId="43" borderId="0" xfId="308" quotePrefix="1" applyNumberFormat="1" applyFont="1" applyFill="1" applyBorder="1" applyAlignment="1">
      <alignment horizontal="right" vertical="center"/>
    </xf>
    <xf numFmtId="0" fontId="24" fillId="0" borderId="0" xfId="308" applyFont="1" applyFill="1" applyAlignment="1">
      <alignment horizontal="left"/>
    </xf>
    <xf numFmtId="3" fontId="172" fillId="44" borderId="49" xfId="0" applyNumberFormat="1" applyFont="1" applyFill="1" applyBorder="1" applyAlignment="1">
      <alignment horizontal="center" vertical="center" wrapText="1"/>
    </xf>
    <xf numFmtId="0" fontId="5" fillId="46" borderId="49" xfId="0" applyFont="1" applyFill="1" applyBorder="1" applyAlignment="1" applyProtection="1">
      <alignment vertical="center" textRotation="90" wrapText="1"/>
      <protection locked="0"/>
    </xf>
    <xf numFmtId="0" fontId="1" fillId="46" borderId="49" xfId="0" applyFont="1" applyFill="1" applyBorder="1" applyAlignment="1" applyProtection="1">
      <alignment vertical="center" textRotation="90" wrapText="1"/>
      <protection locked="0"/>
    </xf>
    <xf numFmtId="0" fontId="5" fillId="46" borderId="49" xfId="804" applyFont="1" applyFill="1" applyBorder="1" applyAlignment="1">
      <alignment horizontal="center" vertical="center" wrapText="1"/>
    </xf>
    <xf numFmtId="17" fontId="5" fillId="0" borderId="0" xfId="0" quotePrefix="1" applyNumberFormat="1" applyFont="1" applyBorder="1" applyAlignment="1">
      <alignment horizontal="right"/>
    </xf>
    <xf numFmtId="0" fontId="24" fillId="0" borderId="0" xfId="0" applyFont="1" applyFill="1" applyAlignment="1">
      <alignment horizontal="left"/>
    </xf>
    <xf numFmtId="0" fontId="111" fillId="46" borderId="49" xfId="0" applyFont="1" applyFill="1" applyBorder="1" applyAlignment="1" applyProtection="1">
      <alignment horizontal="center" vertical="center" wrapText="1"/>
      <protection locked="0"/>
    </xf>
    <xf numFmtId="3" fontId="111" fillId="44" borderId="49" xfId="0" applyNumberFormat="1" applyFont="1" applyFill="1" applyBorder="1" applyAlignment="1" applyProtection="1">
      <alignment horizontal="center" wrapText="1"/>
    </xf>
    <xf numFmtId="3" fontId="111" fillId="44" borderId="49" xfId="0" applyNumberFormat="1" applyFont="1" applyFill="1" applyBorder="1" applyAlignment="1" applyProtection="1">
      <alignment horizontal="center"/>
    </xf>
    <xf numFmtId="170" fontId="175" fillId="46" borderId="61" xfId="827" applyNumberFormat="1" applyFont="1" applyFill="1" applyBorder="1" applyAlignment="1" applyProtection="1">
      <alignment horizontal="center" vertical="center" wrapText="1"/>
      <protection locked="0"/>
    </xf>
    <xf numFmtId="170" fontId="175" fillId="46" borderId="62" xfId="827" applyNumberFormat="1" applyFont="1" applyFill="1" applyBorder="1" applyAlignment="1" applyProtection="1">
      <alignment horizontal="center" vertical="center" wrapText="1"/>
      <protection locked="0"/>
    </xf>
    <xf numFmtId="170" fontId="175" fillId="46" borderId="60" xfId="827" applyNumberFormat="1" applyFont="1" applyFill="1" applyBorder="1" applyAlignment="1" applyProtection="1">
      <alignment horizontal="center" vertical="center" wrapText="1"/>
      <protection locked="0"/>
    </xf>
    <xf numFmtId="0" fontId="111" fillId="46" borderId="61" xfId="0" applyFont="1" applyFill="1" applyBorder="1" applyAlignment="1" applyProtection="1">
      <alignment horizontal="center" vertical="center" wrapText="1"/>
      <protection locked="0"/>
    </xf>
    <xf numFmtId="0" fontId="111" fillId="46" borderId="62" xfId="0" applyFont="1" applyFill="1" applyBorder="1" applyAlignment="1" applyProtection="1">
      <alignment horizontal="center" vertical="center" wrapText="1"/>
      <protection locked="0"/>
    </xf>
    <xf numFmtId="0" fontId="111" fillId="46" borderId="60" xfId="0" applyFont="1" applyFill="1" applyBorder="1" applyAlignment="1" applyProtection="1">
      <alignment horizontal="center" vertical="center" wrapText="1"/>
      <protection locked="0"/>
    </xf>
    <xf numFmtId="0" fontId="111" fillId="46" borderId="49" xfId="0" applyFont="1" applyFill="1" applyBorder="1" applyAlignment="1" applyProtection="1">
      <alignment horizontal="center" wrapText="1"/>
      <protection locked="0"/>
    </xf>
    <xf numFmtId="0" fontId="111" fillId="46" borderId="49" xfId="0" applyFont="1" applyFill="1" applyBorder="1" applyAlignment="1" applyProtection="1">
      <alignment horizontal="center"/>
      <protection locked="0"/>
    </xf>
    <xf numFmtId="3" fontId="175" fillId="46" borderId="60" xfId="802" applyFont="1" applyFill="1" applyBorder="1" applyAlignment="1">
      <alignment horizontal="center" vertical="center" textRotation="90" wrapText="1"/>
    </xf>
    <xf numFmtId="3" fontId="175" fillId="46" borderId="49" xfId="802" applyFont="1" applyFill="1" applyBorder="1" applyAlignment="1">
      <alignment horizontal="center" vertical="center" textRotation="90" wrapText="1"/>
    </xf>
    <xf numFmtId="0" fontId="111" fillId="46" borderId="49" xfId="0" applyFont="1" applyFill="1" applyBorder="1" applyAlignment="1" applyProtection="1">
      <alignment horizontal="center" vertical="center"/>
      <protection locked="0"/>
    </xf>
    <xf numFmtId="0" fontId="111" fillId="46" borderId="60" xfId="0" applyFont="1" applyFill="1" applyBorder="1" applyAlignment="1" applyProtection="1">
      <alignment horizontal="center" wrapText="1"/>
      <protection locked="0"/>
    </xf>
    <xf numFmtId="170" fontId="175" fillId="46" borderId="49" xfId="827" applyNumberFormat="1" applyFont="1" applyFill="1" applyBorder="1" applyAlignment="1" applyProtection="1">
      <alignment horizontal="center" vertical="center" wrapText="1"/>
      <protection locked="0"/>
    </xf>
    <xf numFmtId="1" fontId="8" fillId="27" borderId="0" xfId="865" applyNumberFormat="1" applyFont="1" applyFill="1" applyBorder="1" applyAlignment="1">
      <alignment horizontal="left" wrapText="1"/>
    </xf>
    <xf numFmtId="0" fontId="83" fillId="43" borderId="0" xfId="233" applyFont="1" applyFill="1" applyBorder="1" applyAlignment="1">
      <alignment horizontal="left" vertical="center" wrapText="1"/>
    </xf>
    <xf numFmtId="0" fontId="8" fillId="44" borderId="57" xfId="233" applyFont="1" applyFill="1" applyBorder="1" applyAlignment="1">
      <alignment horizontal="center" vertical="center" wrapText="1"/>
    </xf>
    <xf numFmtId="0" fontId="8" fillId="44" borderId="57" xfId="233" applyFont="1" applyFill="1" applyBorder="1" applyAlignment="1">
      <alignment horizontal="center" vertical="center"/>
    </xf>
    <xf numFmtId="0" fontId="147" fillId="0" borderId="48" xfId="0" applyFont="1" applyBorder="1" applyAlignment="1">
      <alignment horizontal="center" vertical="center"/>
    </xf>
    <xf numFmtId="3" fontId="29" fillId="44" borderId="57" xfId="802" applyFont="1" applyFill="1" applyBorder="1" applyAlignment="1">
      <alignment horizontal="center" vertical="center" wrapText="1"/>
    </xf>
    <xf numFmtId="17" fontId="78" fillId="43" borderId="0" xfId="0" quotePrefix="1" applyNumberFormat="1" applyFont="1" applyFill="1" applyBorder="1" applyAlignment="1">
      <alignment horizontal="center"/>
    </xf>
    <xf numFmtId="17" fontId="78" fillId="43" borderId="0" xfId="0" applyNumberFormat="1" applyFont="1" applyFill="1" applyBorder="1" applyAlignment="1">
      <alignment horizontal="center"/>
    </xf>
    <xf numFmtId="3" fontId="29" fillId="46" borderId="57" xfId="802" applyFont="1" applyFill="1" applyBorder="1" applyAlignment="1">
      <alignment horizontal="center" vertical="center" textRotation="90" wrapText="1"/>
    </xf>
    <xf numFmtId="3" fontId="23" fillId="46" borderId="57" xfId="802" applyFont="1" applyFill="1" applyBorder="1" applyAlignment="1">
      <alignment horizontal="center" vertical="center" wrapText="1"/>
    </xf>
    <xf numFmtId="0" fontId="14" fillId="46" borderId="57" xfId="0" applyFont="1" applyFill="1" applyBorder="1" applyAlignment="1">
      <alignment horizontal="center" vertical="center" wrapText="1"/>
    </xf>
    <xf numFmtId="0" fontId="14" fillId="46" borderId="63" xfId="0" applyFont="1" applyFill="1" applyBorder="1" applyAlignment="1">
      <alignment horizontal="center" vertical="center" wrapText="1"/>
    </xf>
    <xf numFmtId="0" fontId="93" fillId="43" borderId="0" xfId="0" applyFont="1" applyFill="1" applyBorder="1" applyAlignment="1">
      <alignment horizontal="left" vertical="center" wrapText="1"/>
    </xf>
    <xf numFmtId="0" fontId="5" fillId="46" borderId="56" xfId="0" applyFont="1" applyFill="1" applyBorder="1" applyAlignment="1">
      <alignment horizontal="center" vertical="center" wrapText="1"/>
    </xf>
    <xf numFmtId="0" fontId="5" fillId="46" borderId="55" xfId="0" applyFont="1" applyFill="1" applyBorder="1" applyAlignment="1">
      <alignment horizontal="center" vertical="center" wrapText="1"/>
    </xf>
    <xf numFmtId="0" fontId="5" fillId="46" borderId="64" xfId="0" applyFont="1" applyFill="1" applyBorder="1" applyAlignment="1">
      <alignment horizontal="center" vertical="center" wrapText="1"/>
    </xf>
    <xf numFmtId="0" fontId="179" fillId="0" borderId="0" xfId="805" applyFont="1" applyFill="1" applyAlignment="1">
      <alignment horizontal="left" wrapText="1"/>
    </xf>
    <xf numFmtId="0" fontId="179" fillId="46" borderId="61" xfId="0" applyFont="1" applyFill="1" applyBorder="1" applyAlignment="1">
      <alignment horizontal="center" vertical="center"/>
    </xf>
    <xf numFmtId="0" fontId="179" fillId="46" borderId="62" xfId="0" applyFont="1" applyFill="1" applyBorder="1" applyAlignment="1">
      <alignment horizontal="center" vertical="center"/>
    </xf>
    <xf numFmtId="17" fontId="179" fillId="43" borderId="0" xfId="0" quotePrefix="1" applyNumberFormat="1" applyFont="1" applyFill="1" applyBorder="1" applyAlignment="1">
      <alignment horizontal="right" vertical="center"/>
    </xf>
    <xf numFmtId="0" fontId="179" fillId="46" borderId="49" xfId="805" applyFont="1" applyFill="1" applyBorder="1" applyAlignment="1">
      <alignment horizontal="center" vertical="center" textRotation="90" wrapText="1"/>
    </xf>
    <xf numFmtId="0" fontId="179" fillId="46" borderId="49" xfId="805" applyFont="1" applyFill="1" applyBorder="1" applyAlignment="1">
      <alignment horizontal="center" vertical="center" textRotation="90"/>
    </xf>
    <xf numFmtId="0" fontId="179" fillId="46" borderId="49" xfId="805" applyFont="1" applyFill="1" applyBorder="1" applyAlignment="1">
      <alignment horizontal="center" vertical="center" wrapText="1"/>
    </xf>
    <xf numFmtId="37" fontId="19" fillId="0" borderId="0" xfId="801" applyFont="1" applyFill="1" applyBorder="1" applyAlignment="1">
      <alignment horizontal="left" vertical="center" wrapText="1"/>
    </xf>
    <xf numFmtId="0" fontId="180" fillId="46" borderId="60" xfId="0" applyFont="1" applyFill="1" applyBorder="1" applyAlignment="1">
      <alignment horizontal="center" vertical="center"/>
    </xf>
    <xf numFmtId="0" fontId="179" fillId="44" borderId="49" xfId="0" applyFont="1" applyFill="1" applyBorder="1" applyAlignment="1">
      <alignment horizontal="center" vertical="center" wrapText="1"/>
    </xf>
    <xf numFmtId="0" fontId="83" fillId="46" borderId="60" xfId="0" applyFont="1" applyFill="1" applyBorder="1" applyAlignment="1">
      <alignment horizontal="center" vertical="center"/>
    </xf>
    <xf numFmtId="17" fontId="5" fillId="43" borderId="0" xfId="0" quotePrefix="1" applyNumberFormat="1" applyFont="1" applyFill="1" applyBorder="1" applyAlignment="1">
      <alignment horizontal="right" vertical="center"/>
    </xf>
    <xf numFmtId="0" fontId="5" fillId="44" borderId="49" xfId="0" applyFont="1" applyFill="1" applyBorder="1" applyAlignment="1">
      <alignment horizontal="center" vertical="center" wrapText="1"/>
    </xf>
    <xf numFmtId="0" fontId="8" fillId="0" borderId="0" xfId="0" applyFont="1" applyFill="1" applyBorder="1" applyAlignment="1">
      <alignment horizontal="left" wrapText="1"/>
    </xf>
    <xf numFmtId="0" fontId="5" fillId="46" borderId="49" xfId="805" applyFont="1" applyFill="1" applyBorder="1" applyAlignment="1">
      <alignment horizontal="center" vertical="center" textRotation="90" wrapText="1"/>
    </xf>
    <xf numFmtId="0" fontId="5" fillId="46" borderId="61" xfId="0" applyFont="1" applyFill="1" applyBorder="1" applyAlignment="1">
      <alignment horizontal="center" vertical="center"/>
    </xf>
    <xf numFmtId="0" fontId="5" fillId="46" borderId="62" xfId="0" applyFont="1" applyFill="1" applyBorder="1" applyAlignment="1">
      <alignment horizontal="center" vertical="center"/>
    </xf>
    <xf numFmtId="0" fontId="5" fillId="46" borderId="61" xfId="0" applyFont="1" applyFill="1" applyBorder="1" applyAlignment="1">
      <alignment horizontal="center" vertical="center" wrapText="1"/>
    </xf>
    <xf numFmtId="0" fontId="5" fillId="46" borderId="60" xfId="0" applyFont="1" applyFill="1" applyBorder="1" applyAlignment="1">
      <alignment horizontal="center" vertical="center"/>
    </xf>
    <xf numFmtId="0" fontId="5" fillId="46" borderId="49" xfId="0" applyFont="1" applyFill="1" applyBorder="1" applyAlignment="1">
      <alignment horizontal="center" vertical="center" textRotation="90" wrapText="1"/>
    </xf>
    <xf numFmtId="0" fontId="5" fillId="46" borderId="49" xfId="0" applyFont="1" applyFill="1" applyBorder="1" applyAlignment="1">
      <alignment horizontal="center" vertical="center"/>
    </xf>
    <xf numFmtId="3" fontId="5" fillId="46" borderId="49" xfId="805" applyNumberFormat="1" applyFont="1" applyFill="1" applyBorder="1" applyAlignment="1">
      <alignment horizontal="center" vertical="center" wrapText="1"/>
    </xf>
    <xf numFmtId="3" fontId="5" fillId="46" borderId="60" xfId="805" applyNumberFormat="1" applyFont="1" applyFill="1" applyBorder="1" applyAlignment="1">
      <alignment horizontal="center" vertical="center" wrapText="1"/>
    </xf>
    <xf numFmtId="173" fontId="5" fillId="46" borderId="49" xfId="0" applyNumberFormat="1" applyFont="1" applyFill="1" applyBorder="1" applyAlignment="1">
      <alignment horizontal="center" vertical="center" wrapText="1"/>
    </xf>
    <xf numFmtId="0" fontId="5" fillId="46" borderId="49" xfId="805" applyFont="1" applyFill="1" applyBorder="1" applyAlignment="1">
      <alignment horizontal="center" vertical="center" wrapText="1"/>
    </xf>
    <xf numFmtId="0" fontId="5" fillId="46" borderId="49" xfId="805" applyFont="1" applyFill="1" applyBorder="1" applyAlignment="1">
      <alignment horizontal="center" vertical="center"/>
    </xf>
    <xf numFmtId="0" fontId="5" fillId="44" borderId="49" xfId="805" applyFont="1" applyFill="1" applyBorder="1" applyAlignment="1">
      <alignment horizontal="center" vertical="center" wrapText="1"/>
    </xf>
    <xf numFmtId="0" fontId="5" fillId="44" borderId="49" xfId="805" quotePrefix="1" applyFont="1" applyFill="1" applyBorder="1" applyAlignment="1">
      <alignment horizontal="center" vertical="center" wrapText="1"/>
    </xf>
    <xf numFmtId="173" fontId="5" fillId="46" borderId="49" xfId="0" applyNumberFormat="1" applyFont="1" applyFill="1" applyBorder="1" applyAlignment="1">
      <alignment horizontal="center" vertical="center"/>
    </xf>
    <xf numFmtId="173" fontId="5" fillId="46" borderId="60" xfId="0" applyNumberFormat="1" applyFont="1" applyFill="1" applyBorder="1" applyAlignment="1">
      <alignment horizontal="center" vertical="center"/>
    </xf>
    <xf numFmtId="173" fontId="5" fillId="46" borderId="60" xfId="0" applyNumberFormat="1" applyFont="1" applyFill="1" applyBorder="1" applyAlignment="1">
      <alignment horizontal="center" vertical="center" wrapText="1"/>
    </xf>
    <xf numFmtId="0" fontId="112" fillId="0" borderId="0" xfId="0" applyFont="1" applyBorder="1" applyAlignment="1">
      <alignment horizontal="left"/>
    </xf>
    <xf numFmtId="0" fontId="5" fillId="44" borderId="0" xfId="0" applyFont="1" applyFill="1" applyBorder="1" applyAlignment="1">
      <alignment horizontal="center" vertical="center" wrapText="1"/>
    </xf>
    <xf numFmtId="0" fontId="5" fillId="44" borderId="0" xfId="0" applyFont="1" applyFill="1" applyBorder="1" applyAlignment="1">
      <alignment horizontal="center" vertical="center"/>
    </xf>
    <xf numFmtId="0" fontId="5" fillId="44" borderId="49" xfId="0" applyFont="1" applyFill="1" applyBorder="1" applyAlignment="1">
      <alignment horizontal="center" vertical="center"/>
    </xf>
    <xf numFmtId="0" fontId="5" fillId="46" borderId="60" xfId="805" applyFont="1" applyFill="1" applyBorder="1" applyAlignment="1">
      <alignment horizontal="center" vertical="center" textRotation="90" wrapText="1"/>
    </xf>
    <xf numFmtId="0" fontId="5" fillId="46" borderId="62" xfId="0" applyFont="1" applyFill="1" applyBorder="1" applyAlignment="1">
      <alignment horizontal="center" vertical="center" wrapText="1"/>
    </xf>
    <xf numFmtId="0" fontId="172" fillId="46" borderId="60" xfId="0" applyFont="1" applyFill="1" applyBorder="1" applyAlignment="1">
      <alignment horizontal="center" vertical="center" wrapText="1"/>
    </xf>
    <xf numFmtId="0" fontId="172" fillId="46" borderId="49" xfId="0" applyFont="1" applyFill="1" applyBorder="1" applyAlignment="1">
      <alignment horizontal="center" vertical="center" wrapText="1"/>
    </xf>
    <xf numFmtId="0" fontId="172" fillId="47" borderId="61" xfId="0" applyFont="1" applyFill="1" applyBorder="1" applyAlignment="1">
      <alignment horizontal="left" vertical="center" wrapText="1"/>
    </xf>
    <xf numFmtId="0" fontId="83" fillId="0" borderId="0" xfId="0" applyFont="1" applyFill="1" applyBorder="1" applyAlignment="1">
      <alignment horizontal="left" vertical="center"/>
    </xf>
    <xf numFmtId="3" fontId="172" fillId="46" borderId="60" xfId="0" applyNumberFormat="1" applyFont="1" applyFill="1" applyBorder="1" applyAlignment="1">
      <alignment horizontal="center" vertical="center" wrapText="1"/>
    </xf>
    <xf numFmtId="3" fontId="172" fillId="46" borderId="49" xfId="0" applyNumberFormat="1" applyFont="1" applyFill="1" applyBorder="1" applyAlignment="1">
      <alignment horizontal="center" vertical="center" wrapText="1"/>
    </xf>
    <xf numFmtId="0" fontId="1" fillId="47" borderId="49" xfId="804" applyFont="1" applyFill="1" applyBorder="1" applyAlignment="1">
      <alignment horizontal="left" vertical="center" wrapText="1"/>
    </xf>
    <xf numFmtId="0" fontId="113" fillId="0" borderId="20" xfId="0" applyFont="1" applyBorder="1" applyAlignment="1">
      <alignment wrapText="1"/>
    </xf>
    <xf numFmtId="0" fontId="112" fillId="0" borderId="20" xfId="0" applyFont="1" applyBorder="1" applyAlignment="1">
      <alignment wrapText="1"/>
    </xf>
    <xf numFmtId="0" fontId="5" fillId="47" borderId="49" xfId="804" applyFont="1" applyFill="1" applyBorder="1" applyAlignment="1">
      <alignment horizontal="center" vertical="center" wrapText="1"/>
    </xf>
    <xf numFmtId="168" fontId="5" fillId="47" borderId="49" xfId="825" applyNumberFormat="1" applyFont="1" applyFill="1" applyBorder="1" applyAlignment="1">
      <alignment vertical="center" wrapText="1"/>
    </xf>
    <xf numFmtId="0" fontId="5" fillId="47" borderId="49" xfId="804" applyFont="1" applyFill="1" applyBorder="1" applyAlignment="1">
      <alignment vertical="center" wrapText="1"/>
    </xf>
    <xf numFmtId="0" fontId="8" fillId="0" borderId="0" xfId="804" applyFont="1" applyBorder="1" applyAlignment="1">
      <alignment horizontal="left" wrapText="1"/>
    </xf>
    <xf numFmtId="0" fontId="83" fillId="0" borderId="0" xfId="804" applyFont="1" applyBorder="1" applyAlignment="1">
      <alignment horizontal="left" vertical="center" wrapText="1"/>
    </xf>
    <xf numFmtId="0" fontId="185" fillId="46" borderId="49" xfId="804" applyFont="1" applyFill="1" applyBorder="1" applyAlignment="1">
      <alignment horizontal="center" vertical="center" wrapText="1"/>
    </xf>
    <xf numFmtId="0" fontId="197" fillId="0" borderId="0" xfId="0" applyFont="1" applyAlignment="1">
      <alignment horizontal="center"/>
    </xf>
    <xf numFmtId="10" fontId="197" fillId="56" borderId="0" xfId="0" applyNumberFormat="1" applyFont="1" applyFill="1" applyAlignment="1">
      <alignment horizontal="center"/>
    </xf>
  </cellXfs>
  <cellStyles count="871">
    <cellStyle name="%20 - Vurgu1" xfId="1" builtinId="30" customBuiltin="1"/>
    <cellStyle name="%20 - Vurgu1 2" xfId="2" xr:uid="{00000000-0005-0000-0000-000001000000}"/>
    <cellStyle name="%20 - Vurgu1 2 2" xfId="3" xr:uid="{00000000-0005-0000-0000-000002000000}"/>
    <cellStyle name="%20 - Vurgu1 2 3" xfId="4" xr:uid="{00000000-0005-0000-0000-000003000000}"/>
    <cellStyle name="%20 - Vurgu1 2_25.İL-EMOD-Öncelikli Yaşam" xfId="5" xr:uid="{00000000-0005-0000-0000-000004000000}"/>
    <cellStyle name="%20 - Vurgu1 3" xfId="6" xr:uid="{00000000-0005-0000-0000-000005000000}"/>
    <cellStyle name="%20 - Vurgu1 3 2" xfId="7" xr:uid="{00000000-0005-0000-0000-000006000000}"/>
    <cellStyle name="%20 - Vurgu1 3 3" xfId="8" xr:uid="{00000000-0005-0000-0000-000007000000}"/>
    <cellStyle name="%20 - Vurgu1 4" xfId="9" xr:uid="{00000000-0005-0000-0000-000008000000}"/>
    <cellStyle name="%20 - Vurgu1 4 2" xfId="10" xr:uid="{00000000-0005-0000-0000-000009000000}"/>
    <cellStyle name="%20 - Vurgu1 4 3" xfId="11" xr:uid="{00000000-0005-0000-0000-00000A000000}"/>
    <cellStyle name="%20 - Vurgu2" xfId="12" builtinId="34" customBuiltin="1"/>
    <cellStyle name="%20 - Vurgu2 2" xfId="13" xr:uid="{00000000-0005-0000-0000-00000C000000}"/>
    <cellStyle name="%20 - Vurgu2 2 2" xfId="14" xr:uid="{00000000-0005-0000-0000-00000D000000}"/>
    <cellStyle name="%20 - Vurgu2 2 3" xfId="15" xr:uid="{00000000-0005-0000-0000-00000E000000}"/>
    <cellStyle name="%20 - Vurgu2 2_25.İL-EMOD-Öncelikli Yaşam" xfId="16" xr:uid="{00000000-0005-0000-0000-00000F000000}"/>
    <cellStyle name="%20 - Vurgu2 3" xfId="17" xr:uid="{00000000-0005-0000-0000-000010000000}"/>
    <cellStyle name="%20 - Vurgu2 3 2" xfId="18" xr:uid="{00000000-0005-0000-0000-000011000000}"/>
    <cellStyle name="%20 - Vurgu2 3 3" xfId="19" xr:uid="{00000000-0005-0000-0000-000012000000}"/>
    <cellStyle name="%20 - Vurgu2 4" xfId="20" xr:uid="{00000000-0005-0000-0000-000013000000}"/>
    <cellStyle name="%20 - Vurgu2 4 2" xfId="21" xr:uid="{00000000-0005-0000-0000-000014000000}"/>
    <cellStyle name="%20 - Vurgu2 4 3" xfId="22" xr:uid="{00000000-0005-0000-0000-000015000000}"/>
    <cellStyle name="%20 - Vurgu3" xfId="23" builtinId="38" customBuiltin="1"/>
    <cellStyle name="%20 - Vurgu3 2" xfId="24" xr:uid="{00000000-0005-0000-0000-000017000000}"/>
    <cellStyle name="%20 - Vurgu3 2 2" xfId="25" xr:uid="{00000000-0005-0000-0000-000018000000}"/>
    <cellStyle name="%20 - Vurgu3 2 3" xfId="26" xr:uid="{00000000-0005-0000-0000-000019000000}"/>
    <cellStyle name="%20 - Vurgu3 2_25.İL-EMOD-Öncelikli Yaşam" xfId="27" xr:uid="{00000000-0005-0000-0000-00001A000000}"/>
    <cellStyle name="%20 - Vurgu3 3" xfId="28" xr:uid="{00000000-0005-0000-0000-00001B000000}"/>
    <cellStyle name="%20 - Vurgu3 3 2" xfId="29" xr:uid="{00000000-0005-0000-0000-00001C000000}"/>
    <cellStyle name="%20 - Vurgu3 3 3" xfId="30" xr:uid="{00000000-0005-0000-0000-00001D000000}"/>
    <cellStyle name="%20 - Vurgu3 4" xfId="31" xr:uid="{00000000-0005-0000-0000-00001E000000}"/>
    <cellStyle name="%20 - Vurgu3 4 2" xfId="32" xr:uid="{00000000-0005-0000-0000-00001F000000}"/>
    <cellStyle name="%20 - Vurgu3 4 3" xfId="33" xr:uid="{00000000-0005-0000-0000-000020000000}"/>
    <cellStyle name="%20 - Vurgu4" xfId="34" builtinId="42" customBuiltin="1"/>
    <cellStyle name="%20 - Vurgu4 2" xfId="35" xr:uid="{00000000-0005-0000-0000-000022000000}"/>
    <cellStyle name="%20 - Vurgu4 2 2" xfId="36" xr:uid="{00000000-0005-0000-0000-000023000000}"/>
    <cellStyle name="%20 - Vurgu4 2 3" xfId="37" xr:uid="{00000000-0005-0000-0000-000024000000}"/>
    <cellStyle name="%20 - Vurgu4 2_25.İL-EMOD-Öncelikli Yaşam" xfId="38" xr:uid="{00000000-0005-0000-0000-000025000000}"/>
    <cellStyle name="%20 - Vurgu4 3" xfId="39" xr:uid="{00000000-0005-0000-0000-000026000000}"/>
    <cellStyle name="%20 - Vurgu4 3 2" xfId="40" xr:uid="{00000000-0005-0000-0000-000027000000}"/>
    <cellStyle name="%20 - Vurgu4 3 3" xfId="41" xr:uid="{00000000-0005-0000-0000-000028000000}"/>
    <cellStyle name="%20 - Vurgu4 4" xfId="42" xr:uid="{00000000-0005-0000-0000-000029000000}"/>
    <cellStyle name="%20 - Vurgu4 4 2" xfId="43" xr:uid="{00000000-0005-0000-0000-00002A000000}"/>
    <cellStyle name="%20 - Vurgu4 4 3" xfId="44" xr:uid="{00000000-0005-0000-0000-00002B000000}"/>
    <cellStyle name="%20 - Vurgu5" xfId="45" builtinId="46" customBuiltin="1"/>
    <cellStyle name="%20 - Vurgu5 2" xfId="46" xr:uid="{00000000-0005-0000-0000-00002D000000}"/>
    <cellStyle name="%20 - Vurgu5 2 2" xfId="47" xr:uid="{00000000-0005-0000-0000-00002E000000}"/>
    <cellStyle name="%20 - Vurgu5 2 3" xfId="48" xr:uid="{00000000-0005-0000-0000-00002F000000}"/>
    <cellStyle name="%20 - Vurgu5 2_25.İL-EMOD-Öncelikli Yaşam" xfId="49" xr:uid="{00000000-0005-0000-0000-000030000000}"/>
    <cellStyle name="%20 - Vurgu5 3" xfId="50" xr:uid="{00000000-0005-0000-0000-000031000000}"/>
    <cellStyle name="%20 - Vurgu5 3 2" xfId="51" xr:uid="{00000000-0005-0000-0000-000032000000}"/>
    <cellStyle name="%20 - Vurgu5 3 3" xfId="52" xr:uid="{00000000-0005-0000-0000-000033000000}"/>
    <cellStyle name="%20 - Vurgu5 4" xfId="53" xr:uid="{00000000-0005-0000-0000-000034000000}"/>
    <cellStyle name="%20 - Vurgu5 4 2" xfId="54" xr:uid="{00000000-0005-0000-0000-000035000000}"/>
    <cellStyle name="%20 - Vurgu5 4 3" xfId="55" xr:uid="{00000000-0005-0000-0000-000036000000}"/>
    <cellStyle name="%20 - Vurgu6" xfId="56" builtinId="50" customBuiltin="1"/>
    <cellStyle name="%20 - Vurgu6 2" xfId="57" xr:uid="{00000000-0005-0000-0000-000038000000}"/>
    <cellStyle name="%20 - Vurgu6 2 2" xfId="58" xr:uid="{00000000-0005-0000-0000-000039000000}"/>
    <cellStyle name="%20 - Vurgu6 2 3" xfId="59" xr:uid="{00000000-0005-0000-0000-00003A000000}"/>
    <cellStyle name="%20 - Vurgu6 2_25.İL-EMOD-Öncelikli Yaşam" xfId="60" xr:uid="{00000000-0005-0000-0000-00003B000000}"/>
    <cellStyle name="%20 - Vurgu6 3" xfId="61" xr:uid="{00000000-0005-0000-0000-00003C000000}"/>
    <cellStyle name="%20 - Vurgu6 3 2" xfId="62" xr:uid="{00000000-0005-0000-0000-00003D000000}"/>
    <cellStyle name="%20 - Vurgu6 3 3" xfId="63" xr:uid="{00000000-0005-0000-0000-00003E000000}"/>
    <cellStyle name="%20 - Vurgu6 4" xfId="64" xr:uid="{00000000-0005-0000-0000-00003F000000}"/>
    <cellStyle name="%20 - Vurgu6 4 2" xfId="65" xr:uid="{00000000-0005-0000-0000-000040000000}"/>
    <cellStyle name="%20 - Vurgu6 4 3" xfId="66" xr:uid="{00000000-0005-0000-0000-000041000000}"/>
    <cellStyle name="%40 - Vurgu1" xfId="67" builtinId="31" customBuiltin="1"/>
    <cellStyle name="%40 - Vurgu1 2" xfId="68" xr:uid="{00000000-0005-0000-0000-000043000000}"/>
    <cellStyle name="%40 - Vurgu1 2 2" xfId="69" xr:uid="{00000000-0005-0000-0000-000044000000}"/>
    <cellStyle name="%40 - Vurgu1 2 3" xfId="70" xr:uid="{00000000-0005-0000-0000-000045000000}"/>
    <cellStyle name="%40 - Vurgu1 2_25.İL-EMOD-Öncelikli Yaşam" xfId="71" xr:uid="{00000000-0005-0000-0000-000046000000}"/>
    <cellStyle name="%40 - Vurgu1 3" xfId="72" xr:uid="{00000000-0005-0000-0000-000047000000}"/>
    <cellStyle name="%40 - Vurgu1 3 2" xfId="73" xr:uid="{00000000-0005-0000-0000-000048000000}"/>
    <cellStyle name="%40 - Vurgu1 3 3" xfId="74" xr:uid="{00000000-0005-0000-0000-000049000000}"/>
    <cellStyle name="%40 - Vurgu1 4" xfId="75" xr:uid="{00000000-0005-0000-0000-00004A000000}"/>
    <cellStyle name="%40 - Vurgu1 4 2" xfId="76" xr:uid="{00000000-0005-0000-0000-00004B000000}"/>
    <cellStyle name="%40 - Vurgu1 4 3" xfId="77" xr:uid="{00000000-0005-0000-0000-00004C000000}"/>
    <cellStyle name="%40 - Vurgu2" xfId="78" builtinId="35" customBuiltin="1"/>
    <cellStyle name="%40 - Vurgu2 2" xfId="79" xr:uid="{00000000-0005-0000-0000-00004E000000}"/>
    <cellStyle name="%40 - Vurgu2 2 2" xfId="80" xr:uid="{00000000-0005-0000-0000-00004F000000}"/>
    <cellStyle name="%40 - Vurgu2 2 3" xfId="81" xr:uid="{00000000-0005-0000-0000-000050000000}"/>
    <cellStyle name="%40 - Vurgu2 2_25.İL-EMOD-Öncelikli Yaşam" xfId="82" xr:uid="{00000000-0005-0000-0000-000051000000}"/>
    <cellStyle name="%40 - Vurgu2 3" xfId="83" xr:uid="{00000000-0005-0000-0000-000052000000}"/>
    <cellStyle name="%40 - Vurgu2 3 2" xfId="84" xr:uid="{00000000-0005-0000-0000-000053000000}"/>
    <cellStyle name="%40 - Vurgu2 3 3" xfId="85" xr:uid="{00000000-0005-0000-0000-000054000000}"/>
    <cellStyle name="%40 - Vurgu2 4" xfId="86" xr:uid="{00000000-0005-0000-0000-000055000000}"/>
    <cellStyle name="%40 - Vurgu2 4 2" xfId="87" xr:uid="{00000000-0005-0000-0000-000056000000}"/>
    <cellStyle name="%40 - Vurgu2 4 3" xfId="88" xr:uid="{00000000-0005-0000-0000-000057000000}"/>
    <cellStyle name="%40 - Vurgu3" xfId="89" builtinId="39" customBuiltin="1"/>
    <cellStyle name="%40 - Vurgu3 2" xfId="90" xr:uid="{00000000-0005-0000-0000-000059000000}"/>
    <cellStyle name="%40 - Vurgu3 2 2" xfId="91" xr:uid="{00000000-0005-0000-0000-00005A000000}"/>
    <cellStyle name="%40 - Vurgu3 2 3" xfId="92" xr:uid="{00000000-0005-0000-0000-00005B000000}"/>
    <cellStyle name="%40 - Vurgu3 2_25.İL-EMOD-Öncelikli Yaşam" xfId="93" xr:uid="{00000000-0005-0000-0000-00005C000000}"/>
    <cellStyle name="%40 - Vurgu3 3" xfId="94" xr:uid="{00000000-0005-0000-0000-00005D000000}"/>
    <cellStyle name="%40 - Vurgu3 3 2" xfId="95" xr:uid="{00000000-0005-0000-0000-00005E000000}"/>
    <cellStyle name="%40 - Vurgu3 3 3" xfId="96" xr:uid="{00000000-0005-0000-0000-00005F000000}"/>
    <cellStyle name="%40 - Vurgu3 4" xfId="97" xr:uid="{00000000-0005-0000-0000-000060000000}"/>
    <cellStyle name="%40 - Vurgu3 4 2" xfId="98" xr:uid="{00000000-0005-0000-0000-000061000000}"/>
    <cellStyle name="%40 - Vurgu3 4 3" xfId="99" xr:uid="{00000000-0005-0000-0000-000062000000}"/>
    <cellStyle name="%40 - Vurgu4" xfId="100" builtinId="43" customBuiltin="1"/>
    <cellStyle name="%40 - Vurgu4 2" xfId="101" xr:uid="{00000000-0005-0000-0000-000064000000}"/>
    <cellStyle name="%40 - Vurgu4 2 2" xfId="102" xr:uid="{00000000-0005-0000-0000-000065000000}"/>
    <cellStyle name="%40 - Vurgu4 2 3" xfId="103" xr:uid="{00000000-0005-0000-0000-000066000000}"/>
    <cellStyle name="%40 - Vurgu4 2_25.İL-EMOD-Öncelikli Yaşam" xfId="104" xr:uid="{00000000-0005-0000-0000-000067000000}"/>
    <cellStyle name="%40 - Vurgu4 3" xfId="105" xr:uid="{00000000-0005-0000-0000-000068000000}"/>
    <cellStyle name="%40 - Vurgu4 3 2" xfId="106" xr:uid="{00000000-0005-0000-0000-000069000000}"/>
    <cellStyle name="%40 - Vurgu4 3 3" xfId="107" xr:uid="{00000000-0005-0000-0000-00006A000000}"/>
    <cellStyle name="%40 - Vurgu4 4" xfId="108" xr:uid="{00000000-0005-0000-0000-00006B000000}"/>
    <cellStyle name="%40 - Vurgu4 4 2" xfId="109" xr:uid="{00000000-0005-0000-0000-00006C000000}"/>
    <cellStyle name="%40 - Vurgu4 4 3" xfId="110" xr:uid="{00000000-0005-0000-0000-00006D000000}"/>
    <cellStyle name="%40 - Vurgu5" xfId="111" builtinId="47" customBuiltin="1"/>
    <cellStyle name="%40 - Vurgu5 2" xfId="112" xr:uid="{00000000-0005-0000-0000-00006F000000}"/>
    <cellStyle name="%40 - Vurgu5 2 2" xfId="113" xr:uid="{00000000-0005-0000-0000-000070000000}"/>
    <cellStyle name="%40 - Vurgu5 2 3" xfId="114" xr:uid="{00000000-0005-0000-0000-000071000000}"/>
    <cellStyle name="%40 - Vurgu5 2_25.İL-EMOD-Öncelikli Yaşam" xfId="115" xr:uid="{00000000-0005-0000-0000-000072000000}"/>
    <cellStyle name="%40 - Vurgu5 3" xfId="116" xr:uid="{00000000-0005-0000-0000-000073000000}"/>
    <cellStyle name="%40 - Vurgu5 3 2" xfId="117" xr:uid="{00000000-0005-0000-0000-000074000000}"/>
    <cellStyle name="%40 - Vurgu5 3 3" xfId="118" xr:uid="{00000000-0005-0000-0000-000075000000}"/>
    <cellStyle name="%40 - Vurgu5 4" xfId="119" xr:uid="{00000000-0005-0000-0000-000076000000}"/>
    <cellStyle name="%40 - Vurgu5 4 2" xfId="120" xr:uid="{00000000-0005-0000-0000-000077000000}"/>
    <cellStyle name="%40 - Vurgu5 4 3" xfId="121" xr:uid="{00000000-0005-0000-0000-000078000000}"/>
    <cellStyle name="%40 - Vurgu6" xfId="122" builtinId="51" customBuiltin="1"/>
    <cellStyle name="%40 - Vurgu6 2" xfId="123" xr:uid="{00000000-0005-0000-0000-00007A000000}"/>
    <cellStyle name="%40 - Vurgu6 2 2" xfId="124" xr:uid="{00000000-0005-0000-0000-00007B000000}"/>
    <cellStyle name="%40 - Vurgu6 2 3" xfId="125" xr:uid="{00000000-0005-0000-0000-00007C000000}"/>
    <cellStyle name="%40 - Vurgu6 2_25.İL-EMOD-Öncelikli Yaşam" xfId="126" xr:uid="{00000000-0005-0000-0000-00007D000000}"/>
    <cellStyle name="%40 - Vurgu6 3" xfId="127" xr:uid="{00000000-0005-0000-0000-00007E000000}"/>
    <cellStyle name="%40 - Vurgu6 3 2" xfId="128" xr:uid="{00000000-0005-0000-0000-00007F000000}"/>
    <cellStyle name="%40 - Vurgu6 3 3" xfId="129" xr:uid="{00000000-0005-0000-0000-000080000000}"/>
    <cellStyle name="%40 - Vurgu6 4" xfId="130" xr:uid="{00000000-0005-0000-0000-000081000000}"/>
    <cellStyle name="%40 - Vurgu6 4 2" xfId="131" xr:uid="{00000000-0005-0000-0000-000082000000}"/>
    <cellStyle name="%40 - Vurgu6 4 3" xfId="132" xr:uid="{00000000-0005-0000-0000-000083000000}"/>
    <cellStyle name="%60 - Vurgu1" xfId="133" builtinId="32" customBuiltin="1"/>
    <cellStyle name="%60 - Vurgu1 2" xfId="134" xr:uid="{00000000-0005-0000-0000-000085000000}"/>
    <cellStyle name="%60 - Vurgu1 3" xfId="135" xr:uid="{00000000-0005-0000-0000-000086000000}"/>
    <cellStyle name="%60 - Vurgu1 4" xfId="136" xr:uid="{00000000-0005-0000-0000-000087000000}"/>
    <cellStyle name="%60 - Vurgu2" xfId="137" builtinId="36" customBuiltin="1"/>
    <cellStyle name="%60 - Vurgu2 2" xfId="138" xr:uid="{00000000-0005-0000-0000-000089000000}"/>
    <cellStyle name="%60 - Vurgu2 3" xfId="139" xr:uid="{00000000-0005-0000-0000-00008A000000}"/>
    <cellStyle name="%60 - Vurgu2 4" xfId="140" xr:uid="{00000000-0005-0000-0000-00008B000000}"/>
    <cellStyle name="%60 - Vurgu3" xfId="141" builtinId="40" customBuiltin="1"/>
    <cellStyle name="%60 - Vurgu3 2" xfId="142" xr:uid="{00000000-0005-0000-0000-00008D000000}"/>
    <cellStyle name="%60 - Vurgu3 3" xfId="143" xr:uid="{00000000-0005-0000-0000-00008E000000}"/>
    <cellStyle name="%60 - Vurgu3 4" xfId="144" xr:uid="{00000000-0005-0000-0000-00008F000000}"/>
    <cellStyle name="%60 - Vurgu4" xfId="145" builtinId="44" customBuiltin="1"/>
    <cellStyle name="%60 - Vurgu4 2" xfId="146" xr:uid="{00000000-0005-0000-0000-000091000000}"/>
    <cellStyle name="%60 - Vurgu4 3" xfId="147" xr:uid="{00000000-0005-0000-0000-000092000000}"/>
    <cellStyle name="%60 - Vurgu4 4" xfId="148" xr:uid="{00000000-0005-0000-0000-000093000000}"/>
    <cellStyle name="%60 - Vurgu5" xfId="149" builtinId="48" customBuiltin="1"/>
    <cellStyle name="%60 - Vurgu5 2" xfId="150" xr:uid="{00000000-0005-0000-0000-000095000000}"/>
    <cellStyle name="%60 - Vurgu5 3" xfId="151" xr:uid="{00000000-0005-0000-0000-000096000000}"/>
    <cellStyle name="%60 - Vurgu5 4" xfId="152" xr:uid="{00000000-0005-0000-0000-000097000000}"/>
    <cellStyle name="%60 - Vurgu6" xfId="153" builtinId="52" customBuiltin="1"/>
    <cellStyle name="%60 - Vurgu6 2" xfId="154" xr:uid="{00000000-0005-0000-0000-000099000000}"/>
    <cellStyle name="%60 - Vurgu6 3" xfId="155" xr:uid="{00000000-0005-0000-0000-00009A000000}"/>
    <cellStyle name="%60 - Vurgu6 4" xfId="156" xr:uid="{00000000-0005-0000-0000-00009B000000}"/>
    <cellStyle name="Açıklama Metni" xfId="157" builtinId="53" customBuiltin="1"/>
    <cellStyle name="Açıklama Metni 2" xfId="158" xr:uid="{00000000-0005-0000-0000-00009D000000}"/>
    <cellStyle name="Açıklama Metni 3" xfId="159" xr:uid="{00000000-0005-0000-0000-00009E000000}"/>
    <cellStyle name="Açıklama Metni 4" xfId="160" xr:uid="{00000000-0005-0000-0000-00009F000000}"/>
    <cellStyle name="Ana Başlık" xfId="161" builtinId="15" customBuiltin="1"/>
    <cellStyle name="Ana Başlık 2" xfId="162" xr:uid="{00000000-0005-0000-0000-0000A1000000}"/>
    <cellStyle name="Ana Başlık 3" xfId="163" xr:uid="{00000000-0005-0000-0000-0000A2000000}"/>
    <cellStyle name="Ana Başlık 4" xfId="164" xr:uid="{00000000-0005-0000-0000-0000A3000000}"/>
    <cellStyle name="Bağlı Hücre" xfId="165" builtinId="24" customBuiltin="1"/>
    <cellStyle name="Bağlı Hücre 2" xfId="166" xr:uid="{00000000-0005-0000-0000-0000A5000000}"/>
    <cellStyle name="Bağlı Hücre 3" xfId="167" xr:uid="{00000000-0005-0000-0000-0000A6000000}"/>
    <cellStyle name="Bağlı Hücre 4" xfId="168" xr:uid="{00000000-0005-0000-0000-0000A7000000}"/>
    <cellStyle name="Başlık 1" xfId="169" builtinId="16" customBuiltin="1"/>
    <cellStyle name="Başlık 1 2" xfId="170" xr:uid="{00000000-0005-0000-0000-0000A9000000}"/>
    <cellStyle name="Başlık 1 3" xfId="171" xr:uid="{00000000-0005-0000-0000-0000AA000000}"/>
    <cellStyle name="Başlık 1 4" xfId="172" xr:uid="{00000000-0005-0000-0000-0000AB000000}"/>
    <cellStyle name="Başlık 2" xfId="173" builtinId="17" customBuiltin="1"/>
    <cellStyle name="Başlık 2 2" xfId="174" xr:uid="{00000000-0005-0000-0000-0000AD000000}"/>
    <cellStyle name="Başlık 2 3" xfId="175" xr:uid="{00000000-0005-0000-0000-0000AE000000}"/>
    <cellStyle name="Başlık 2 4" xfId="176" xr:uid="{00000000-0005-0000-0000-0000AF000000}"/>
    <cellStyle name="Başlık 3" xfId="177" builtinId="18" customBuiltin="1"/>
    <cellStyle name="Başlık 3 2" xfId="178" xr:uid="{00000000-0005-0000-0000-0000B1000000}"/>
    <cellStyle name="Başlık 3 3" xfId="179" xr:uid="{00000000-0005-0000-0000-0000B2000000}"/>
    <cellStyle name="Başlık 3 4" xfId="180" xr:uid="{00000000-0005-0000-0000-0000B3000000}"/>
    <cellStyle name="Başlık 4" xfId="181" builtinId="19" customBuiltin="1"/>
    <cellStyle name="Başlık 4 2" xfId="182" xr:uid="{00000000-0005-0000-0000-0000B5000000}"/>
    <cellStyle name="Başlık 4 3" xfId="183" xr:uid="{00000000-0005-0000-0000-0000B6000000}"/>
    <cellStyle name="Başlık 4 4" xfId="184" xr:uid="{00000000-0005-0000-0000-0000B7000000}"/>
    <cellStyle name="Binlik Ayracı_MYÖ2" xfId="185" xr:uid="{00000000-0005-0000-0000-0000B8000000}"/>
    <cellStyle name="Comma [0]_T - 37" xfId="186" xr:uid="{00000000-0005-0000-0000-0000B9000000}"/>
    <cellStyle name="Comma 2" xfId="187" xr:uid="{00000000-0005-0000-0000-0000BA000000}"/>
    <cellStyle name="Comma 2 2" xfId="188" xr:uid="{00000000-0005-0000-0000-0000BB000000}"/>
    <cellStyle name="Comma_T - 37" xfId="189" xr:uid="{00000000-0005-0000-0000-0000BC000000}"/>
    <cellStyle name="Currency [0]_T - 37" xfId="190" xr:uid="{00000000-0005-0000-0000-0000BD000000}"/>
    <cellStyle name="Currency_T - 37" xfId="191" xr:uid="{00000000-0005-0000-0000-0000BE000000}"/>
    <cellStyle name="Çıkış" xfId="192" builtinId="21" customBuiltin="1"/>
    <cellStyle name="Çıkış 2" xfId="193" xr:uid="{00000000-0005-0000-0000-0000C0000000}"/>
    <cellStyle name="Çıkış 3" xfId="194" xr:uid="{00000000-0005-0000-0000-0000C1000000}"/>
    <cellStyle name="Çıkış 4" xfId="195" xr:uid="{00000000-0005-0000-0000-0000C2000000}"/>
    <cellStyle name="Giriş" xfId="196" builtinId="20" customBuiltin="1"/>
    <cellStyle name="Giriş 2" xfId="197" xr:uid="{00000000-0005-0000-0000-0000C4000000}"/>
    <cellStyle name="Giriş 3" xfId="198" xr:uid="{00000000-0005-0000-0000-0000C5000000}"/>
    <cellStyle name="Giriş 4" xfId="199" xr:uid="{00000000-0005-0000-0000-0000C6000000}"/>
    <cellStyle name="Hesaplama" xfId="200" builtinId="22" customBuiltin="1"/>
    <cellStyle name="Hesaplama 2" xfId="201" xr:uid="{00000000-0005-0000-0000-0000C8000000}"/>
    <cellStyle name="Hesaplama 3" xfId="202" xr:uid="{00000000-0005-0000-0000-0000C9000000}"/>
    <cellStyle name="Hesaplama 4" xfId="203" xr:uid="{00000000-0005-0000-0000-0000CA000000}"/>
    <cellStyle name="Hyperlink" xfId="204" xr:uid="{00000000-0005-0000-0000-0000CB000000}"/>
    <cellStyle name="İşaretli Hücre" xfId="205" builtinId="23" customBuiltin="1"/>
    <cellStyle name="İşaretli Hücre 2" xfId="206" xr:uid="{00000000-0005-0000-0000-0000CD000000}"/>
    <cellStyle name="İşaretli Hücre 3" xfId="207" xr:uid="{00000000-0005-0000-0000-0000CE000000}"/>
    <cellStyle name="İşaretli Hücre 4" xfId="208" xr:uid="{00000000-0005-0000-0000-0000CF000000}"/>
    <cellStyle name="İyi" xfId="209" builtinId="26" customBuiltin="1"/>
    <cellStyle name="İyi 2" xfId="210" xr:uid="{00000000-0005-0000-0000-0000D1000000}"/>
    <cellStyle name="İyi 3" xfId="211" xr:uid="{00000000-0005-0000-0000-0000D2000000}"/>
    <cellStyle name="İyi 4" xfId="212" xr:uid="{00000000-0005-0000-0000-0000D3000000}"/>
    <cellStyle name="İzlenen Köprü 2" xfId="213" xr:uid="{00000000-0005-0000-0000-0000D4000000}"/>
    <cellStyle name="Köprü" xfId="214" builtinId="8"/>
    <cellStyle name="Köprü 2" xfId="215" xr:uid="{00000000-0005-0000-0000-0000D6000000}"/>
    <cellStyle name="Köprü 3" xfId="216" xr:uid="{00000000-0005-0000-0000-0000D7000000}"/>
    <cellStyle name="Köprü 4" xfId="217" xr:uid="{00000000-0005-0000-0000-0000D8000000}"/>
    <cellStyle name="Kötü" xfId="218" builtinId="27" customBuiltin="1"/>
    <cellStyle name="Kötü 2" xfId="219" xr:uid="{00000000-0005-0000-0000-0000DA000000}"/>
    <cellStyle name="Kötü 3" xfId="220" xr:uid="{00000000-0005-0000-0000-0000DB000000}"/>
    <cellStyle name="Kötü 4" xfId="221" xr:uid="{00000000-0005-0000-0000-0000DC000000}"/>
    <cellStyle name="Normal" xfId="0" builtinId="0"/>
    <cellStyle name="Normal 10" xfId="222" xr:uid="{00000000-0005-0000-0000-0000DE000000}"/>
    <cellStyle name="Normal 10 2" xfId="223" xr:uid="{00000000-0005-0000-0000-0000DF000000}"/>
    <cellStyle name="Normal 100" xfId="224" xr:uid="{00000000-0005-0000-0000-0000E0000000}"/>
    <cellStyle name="Normal 101" xfId="225" xr:uid="{00000000-0005-0000-0000-0000E1000000}"/>
    <cellStyle name="Normal 102" xfId="226" xr:uid="{00000000-0005-0000-0000-0000E2000000}"/>
    <cellStyle name="Normal 103" xfId="227" xr:uid="{00000000-0005-0000-0000-0000E3000000}"/>
    <cellStyle name="Normal 104" xfId="228" xr:uid="{00000000-0005-0000-0000-0000E4000000}"/>
    <cellStyle name="Normal 105" xfId="229" xr:uid="{00000000-0005-0000-0000-0000E5000000}"/>
    <cellStyle name="Normal 105 2" xfId="230" xr:uid="{00000000-0005-0000-0000-0000E6000000}"/>
    <cellStyle name="Normal 106" xfId="231" xr:uid="{00000000-0005-0000-0000-0000E7000000}"/>
    <cellStyle name="Normal 107" xfId="232" xr:uid="{00000000-0005-0000-0000-0000E8000000}"/>
    <cellStyle name="Normal 107 2" xfId="233" xr:uid="{00000000-0005-0000-0000-0000E9000000}"/>
    <cellStyle name="Normal 107_19-İL-EMOD-Öncelikli Yaşam" xfId="234" xr:uid="{00000000-0005-0000-0000-0000EA000000}"/>
    <cellStyle name="Normal 108" xfId="235" xr:uid="{00000000-0005-0000-0000-0000EB000000}"/>
    <cellStyle name="Normal 109" xfId="236" xr:uid="{00000000-0005-0000-0000-0000EC000000}"/>
    <cellStyle name="Normal 109 2" xfId="237" xr:uid="{00000000-0005-0000-0000-0000ED000000}"/>
    <cellStyle name="Normal 109_19-İL-EMOD-Öncelikli Yaşam" xfId="238" xr:uid="{00000000-0005-0000-0000-0000EE000000}"/>
    <cellStyle name="Normal 11" xfId="239" xr:uid="{00000000-0005-0000-0000-0000EF000000}"/>
    <cellStyle name="Normal 11 10" xfId="240" xr:uid="{00000000-0005-0000-0000-0000F0000000}"/>
    <cellStyle name="Normal 11 11" xfId="241" xr:uid="{00000000-0005-0000-0000-0000F1000000}"/>
    <cellStyle name="Normal 11 12" xfId="242" xr:uid="{00000000-0005-0000-0000-0000F2000000}"/>
    <cellStyle name="Normal 11 2" xfId="243" xr:uid="{00000000-0005-0000-0000-0000F3000000}"/>
    <cellStyle name="Normal 11 2 2" xfId="244" xr:uid="{00000000-0005-0000-0000-0000F4000000}"/>
    <cellStyle name="Normal 11 2 3" xfId="245" xr:uid="{00000000-0005-0000-0000-0000F5000000}"/>
    <cellStyle name="Normal 11 3" xfId="246" xr:uid="{00000000-0005-0000-0000-0000F6000000}"/>
    <cellStyle name="Normal 11 3 2" xfId="247" xr:uid="{00000000-0005-0000-0000-0000F7000000}"/>
    <cellStyle name="Normal 11 3 3" xfId="248" xr:uid="{00000000-0005-0000-0000-0000F8000000}"/>
    <cellStyle name="Normal 11 4" xfId="249" xr:uid="{00000000-0005-0000-0000-0000F9000000}"/>
    <cellStyle name="Normal 11 4 2" xfId="250" xr:uid="{00000000-0005-0000-0000-0000FA000000}"/>
    <cellStyle name="Normal 11 4 3" xfId="251" xr:uid="{00000000-0005-0000-0000-0000FB000000}"/>
    <cellStyle name="Normal 11 5" xfId="252" xr:uid="{00000000-0005-0000-0000-0000FC000000}"/>
    <cellStyle name="Normal 11 5 2" xfId="253" xr:uid="{00000000-0005-0000-0000-0000FD000000}"/>
    <cellStyle name="Normal 11 5 3" xfId="254" xr:uid="{00000000-0005-0000-0000-0000FE000000}"/>
    <cellStyle name="Normal 11 6" xfId="255" xr:uid="{00000000-0005-0000-0000-0000FF000000}"/>
    <cellStyle name="Normal 11 6 2" xfId="256" xr:uid="{00000000-0005-0000-0000-000000010000}"/>
    <cellStyle name="Normal 11 6 3" xfId="257" xr:uid="{00000000-0005-0000-0000-000001010000}"/>
    <cellStyle name="Normal 11 7" xfId="258" xr:uid="{00000000-0005-0000-0000-000002010000}"/>
    <cellStyle name="Normal 11 7 2" xfId="259" xr:uid="{00000000-0005-0000-0000-000003010000}"/>
    <cellStyle name="Normal 11 7 3" xfId="260" xr:uid="{00000000-0005-0000-0000-000004010000}"/>
    <cellStyle name="Normal 11 8" xfId="261" xr:uid="{00000000-0005-0000-0000-000005010000}"/>
    <cellStyle name="Normal 11 8 2" xfId="262" xr:uid="{00000000-0005-0000-0000-000006010000}"/>
    <cellStyle name="Normal 11 8 3" xfId="263" xr:uid="{00000000-0005-0000-0000-000007010000}"/>
    <cellStyle name="Normal 11 9" xfId="264" xr:uid="{00000000-0005-0000-0000-000008010000}"/>
    <cellStyle name="Normal 110" xfId="265" xr:uid="{00000000-0005-0000-0000-000009010000}"/>
    <cellStyle name="Normal 110 2" xfId="266" xr:uid="{00000000-0005-0000-0000-00000A010000}"/>
    <cellStyle name="Normal 110_19-İL-EMOD-Öncelikli Yaşam" xfId="267" xr:uid="{00000000-0005-0000-0000-00000B010000}"/>
    <cellStyle name="Normal 111" xfId="268" xr:uid="{00000000-0005-0000-0000-00000C010000}"/>
    <cellStyle name="Normal 111 2" xfId="269" xr:uid="{00000000-0005-0000-0000-00000D010000}"/>
    <cellStyle name="Normal 111_19-İL-EMOD-Öncelikli Yaşam" xfId="270" xr:uid="{00000000-0005-0000-0000-00000E010000}"/>
    <cellStyle name="Normal 12" xfId="271" xr:uid="{00000000-0005-0000-0000-00000F010000}"/>
    <cellStyle name="Normal 12 2" xfId="272" xr:uid="{00000000-0005-0000-0000-000010010000}"/>
    <cellStyle name="Normal 12 2 2" xfId="273" xr:uid="{00000000-0005-0000-0000-000011010000}"/>
    <cellStyle name="Normal 12 2 3" xfId="274" xr:uid="{00000000-0005-0000-0000-000012010000}"/>
    <cellStyle name="Normal 12 3" xfId="275" xr:uid="{00000000-0005-0000-0000-000013010000}"/>
    <cellStyle name="Normal 12 4" xfId="276" xr:uid="{00000000-0005-0000-0000-000014010000}"/>
    <cellStyle name="Normal 13" xfId="277" xr:uid="{00000000-0005-0000-0000-000015010000}"/>
    <cellStyle name="Normal 13 2" xfId="278" xr:uid="{00000000-0005-0000-0000-000016010000}"/>
    <cellStyle name="Normal 13 2 2" xfId="279" xr:uid="{00000000-0005-0000-0000-000017010000}"/>
    <cellStyle name="Normal 13 2 3" xfId="280" xr:uid="{00000000-0005-0000-0000-000018010000}"/>
    <cellStyle name="Normal 13 3" xfId="281" xr:uid="{00000000-0005-0000-0000-000019010000}"/>
    <cellStyle name="Normal 13 4" xfId="282" xr:uid="{00000000-0005-0000-0000-00001A010000}"/>
    <cellStyle name="Normal 14" xfId="283" xr:uid="{00000000-0005-0000-0000-00001B010000}"/>
    <cellStyle name="Normal 14 2" xfId="284" xr:uid="{00000000-0005-0000-0000-00001C010000}"/>
    <cellStyle name="Normal 14 2 2" xfId="285" xr:uid="{00000000-0005-0000-0000-00001D010000}"/>
    <cellStyle name="Normal 14 2 3" xfId="286" xr:uid="{00000000-0005-0000-0000-00001E010000}"/>
    <cellStyle name="Normal 14 3" xfId="287" xr:uid="{00000000-0005-0000-0000-00001F010000}"/>
    <cellStyle name="Normal 15" xfId="288" xr:uid="{00000000-0005-0000-0000-000020010000}"/>
    <cellStyle name="Normal 15 2" xfId="289" xr:uid="{00000000-0005-0000-0000-000021010000}"/>
    <cellStyle name="Normal 16" xfId="290" xr:uid="{00000000-0005-0000-0000-000022010000}"/>
    <cellStyle name="Normal 16 2" xfId="291" xr:uid="{00000000-0005-0000-0000-000023010000}"/>
    <cellStyle name="Normal 16 2 2" xfId="292" xr:uid="{00000000-0005-0000-0000-000024010000}"/>
    <cellStyle name="Normal 16 2 3" xfId="293" xr:uid="{00000000-0005-0000-0000-000025010000}"/>
    <cellStyle name="Normal 16 3" xfId="294" xr:uid="{00000000-0005-0000-0000-000026010000}"/>
    <cellStyle name="Normal 17" xfId="295" xr:uid="{00000000-0005-0000-0000-000027010000}"/>
    <cellStyle name="Normal 17 2" xfId="296" xr:uid="{00000000-0005-0000-0000-000028010000}"/>
    <cellStyle name="Normal 17 2 2" xfId="297" xr:uid="{00000000-0005-0000-0000-000029010000}"/>
    <cellStyle name="Normal 17 2 3" xfId="298" xr:uid="{00000000-0005-0000-0000-00002A010000}"/>
    <cellStyle name="Normal 17 3" xfId="299" xr:uid="{00000000-0005-0000-0000-00002B010000}"/>
    <cellStyle name="Normal 18" xfId="300" xr:uid="{00000000-0005-0000-0000-00002C010000}"/>
    <cellStyle name="Normal 18 2" xfId="301" xr:uid="{00000000-0005-0000-0000-00002D010000}"/>
    <cellStyle name="Normal 18 3" xfId="302" xr:uid="{00000000-0005-0000-0000-00002E010000}"/>
    <cellStyle name="Normal 18 4" xfId="303" xr:uid="{00000000-0005-0000-0000-00002F010000}"/>
    <cellStyle name="Normal 19" xfId="304" xr:uid="{00000000-0005-0000-0000-000030010000}"/>
    <cellStyle name="Normal 19 2" xfId="305" xr:uid="{00000000-0005-0000-0000-000031010000}"/>
    <cellStyle name="Normal 19 3" xfId="306" xr:uid="{00000000-0005-0000-0000-000032010000}"/>
    <cellStyle name="Normal 19 4" xfId="307" xr:uid="{00000000-0005-0000-0000-000033010000}"/>
    <cellStyle name="Normal 2" xfId="308" xr:uid="{00000000-0005-0000-0000-000034010000}"/>
    <cellStyle name="Normal 2 10" xfId="309" xr:uid="{00000000-0005-0000-0000-000035010000}"/>
    <cellStyle name="Normal 2 10 2" xfId="310" xr:uid="{00000000-0005-0000-0000-000036010000}"/>
    <cellStyle name="Normal 2 10 3" xfId="311" xr:uid="{00000000-0005-0000-0000-000037010000}"/>
    <cellStyle name="Normal 2 11" xfId="312" xr:uid="{00000000-0005-0000-0000-000038010000}"/>
    <cellStyle name="Normal 2 12" xfId="313" xr:uid="{00000000-0005-0000-0000-000039010000}"/>
    <cellStyle name="Normal 2 13" xfId="314" xr:uid="{00000000-0005-0000-0000-00003A010000}"/>
    <cellStyle name="Normal 2 14" xfId="315" xr:uid="{00000000-0005-0000-0000-00003B010000}"/>
    <cellStyle name="Normal 2 15" xfId="316" xr:uid="{00000000-0005-0000-0000-00003C010000}"/>
    <cellStyle name="Normal 2 16" xfId="317" xr:uid="{00000000-0005-0000-0000-00003D010000}"/>
    <cellStyle name="Normal 2 17" xfId="318" xr:uid="{00000000-0005-0000-0000-00003E010000}"/>
    <cellStyle name="Normal 2 18" xfId="319" xr:uid="{00000000-0005-0000-0000-00003F010000}"/>
    <cellStyle name="Normal 2 19" xfId="320" xr:uid="{00000000-0005-0000-0000-000040010000}"/>
    <cellStyle name="Normal 2 2" xfId="321" xr:uid="{00000000-0005-0000-0000-000041010000}"/>
    <cellStyle name="Normal 2 2 2" xfId="322" xr:uid="{00000000-0005-0000-0000-000042010000}"/>
    <cellStyle name="Normal 2 2 3" xfId="323" xr:uid="{00000000-0005-0000-0000-000043010000}"/>
    <cellStyle name="Normal 2 2 4" xfId="324" xr:uid="{00000000-0005-0000-0000-000044010000}"/>
    <cellStyle name="Normal 2 3" xfId="325" xr:uid="{00000000-0005-0000-0000-000045010000}"/>
    <cellStyle name="Normal 2 3 2" xfId="326" xr:uid="{00000000-0005-0000-0000-000046010000}"/>
    <cellStyle name="Normal 2 3 2 2" xfId="327" xr:uid="{00000000-0005-0000-0000-000047010000}"/>
    <cellStyle name="Normal 2 3 3" xfId="328" xr:uid="{00000000-0005-0000-0000-000048010000}"/>
    <cellStyle name="Normal 2 4" xfId="329" xr:uid="{00000000-0005-0000-0000-000049010000}"/>
    <cellStyle name="Normal 2 4 10" xfId="330" xr:uid="{00000000-0005-0000-0000-00004A010000}"/>
    <cellStyle name="Normal 2 4 11" xfId="331" xr:uid="{00000000-0005-0000-0000-00004B010000}"/>
    <cellStyle name="Normal 2 4 12" xfId="332" xr:uid="{00000000-0005-0000-0000-00004C010000}"/>
    <cellStyle name="Normal 2 4 2" xfId="333" xr:uid="{00000000-0005-0000-0000-00004D010000}"/>
    <cellStyle name="Normal 2 4 2 2" xfId="334" xr:uid="{00000000-0005-0000-0000-00004E010000}"/>
    <cellStyle name="Normal 2 4 2 3" xfId="335" xr:uid="{00000000-0005-0000-0000-00004F010000}"/>
    <cellStyle name="Normal 2 4 2 4" xfId="336" xr:uid="{00000000-0005-0000-0000-000050010000}"/>
    <cellStyle name="Normal 2 4 2 5" xfId="337" xr:uid="{00000000-0005-0000-0000-000051010000}"/>
    <cellStyle name="Normal 2 4 3" xfId="338" xr:uid="{00000000-0005-0000-0000-000052010000}"/>
    <cellStyle name="Normal 2 4 3 2" xfId="339" xr:uid="{00000000-0005-0000-0000-000053010000}"/>
    <cellStyle name="Normal 2 4 3 3" xfId="340" xr:uid="{00000000-0005-0000-0000-000054010000}"/>
    <cellStyle name="Normal 2 4 4" xfId="341" xr:uid="{00000000-0005-0000-0000-000055010000}"/>
    <cellStyle name="Normal 2 4 4 2" xfId="342" xr:uid="{00000000-0005-0000-0000-000056010000}"/>
    <cellStyle name="Normal 2 4 4 3" xfId="343" xr:uid="{00000000-0005-0000-0000-000057010000}"/>
    <cellStyle name="Normal 2 4 5" xfId="344" xr:uid="{00000000-0005-0000-0000-000058010000}"/>
    <cellStyle name="Normal 2 4 5 2" xfId="345" xr:uid="{00000000-0005-0000-0000-000059010000}"/>
    <cellStyle name="Normal 2 4 5 3" xfId="346" xr:uid="{00000000-0005-0000-0000-00005A010000}"/>
    <cellStyle name="Normal 2 4 6" xfId="347" xr:uid="{00000000-0005-0000-0000-00005B010000}"/>
    <cellStyle name="Normal 2 4 6 2" xfId="348" xr:uid="{00000000-0005-0000-0000-00005C010000}"/>
    <cellStyle name="Normal 2 4 6 3" xfId="349" xr:uid="{00000000-0005-0000-0000-00005D010000}"/>
    <cellStyle name="Normal 2 4 7" xfId="350" xr:uid="{00000000-0005-0000-0000-00005E010000}"/>
    <cellStyle name="Normal 2 4 7 2" xfId="351" xr:uid="{00000000-0005-0000-0000-00005F010000}"/>
    <cellStyle name="Normal 2 4 7 3" xfId="352" xr:uid="{00000000-0005-0000-0000-000060010000}"/>
    <cellStyle name="Normal 2 4 8" xfId="353" xr:uid="{00000000-0005-0000-0000-000061010000}"/>
    <cellStyle name="Normal 2 4 8 2" xfId="354" xr:uid="{00000000-0005-0000-0000-000062010000}"/>
    <cellStyle name="Normal 2 4 8 3" xfId="355" xr:uid="{00000000-0005-0000-0000-000063010000}"/>
    <cellStyle name="Normal 2 4 9" xfId="356" xr:uid="{00000000-0005-0000-0000-000064010000}"/>
    <cellStyle name="Normal 2 5" xfId="357" xr:uid="{00000000-0005-0000-0000-000065010000}"/>
    <cellStyle name="Normal 2 5 2" xfId="358" xr:uid="{00000000-0005-0000-0000-000066010000}"/>
    <cellStyle name="Normal 2 5 2 2" xfId="359" xr:uid="{00000000-0005-0000-0000-000067010000}"/>
    <cellStyle name="Normal 2 5 3" xfId="360" xr:uid="{00000000-0005-0000-0000-000068010000}"/>
    <cellStyle name="Normal 2 6" xfId="361" xr:uid="{00000000-0005-0000-0000-000069010000}"/>
    <cellStyle name="Normal 2 6 2" xfId="362" xr:uid="{00000000-0005-0000-0000-00006A010000}"/>
    <cellStyle name="Normal 2 6 2 2" xfId="363" xr:uid="{00000000-0005-0000-0000-00006B010000}"/>
    <cellStyle name="Normal 2 6 3" xfId="364" xr:uid="{00000000-0005-0000-0000-00006C010000}"/>
    <cellStyle name="Normal 2 7" xfId="365" xr:uid="{00000000-0005-0000-0000-00006D010000}"/>
    <cellStyle name="Normal 2 7 2" xfId="366" xr:uid="{00000000-0005-0000-0000-00006E010000}"/>
    <cellStyle name="Normal 2 7 3" xfId="367" xr:uid="{00000000-0005-0000-0000-00006F010000}"/>
    <cellStyle name="Normal 2 8" xfId="368" xr:uid="{00000000-0005-0000-0000-000070010000}"/>
    <cellStyle name="Normal 2 8 2" xfId="369" xr:uid="{00000000-0005-0000-0000-000071010000}"/>
    <cellStyle name="Normal 2 8 3" xfId="370" xr:uid="{00000000-0005-0000-0000-000072010000}"/>
    <cellStyle name="Normal 2 9" xfId="371" xr:uid="{00000000-0005-0000-0000-000073010000}"/>
    <cellStyle name="Normal 2 9 2" xfId="372" xr:uid="{00000000-0005-0000-0000-000074010000}"/>
    <cellStyle name="Normal 2 9 3" xfId="373" xr:uid="{00000000-0005-0000-0000-000075010000}"/>
    <cellStyle name="Normal 20" xfId="374" xr:uid="{00000000-0005-0000-0000-000076010000}"/>
    <cellStyle name="Normal 20 2" xfId="375" xr:uid="{00000000-0005-0000-0000-000077010000}"/>
    <cellStyle name="Normal 20 3" xfId="376" xr:uid="{00000000-0005-0000-0000-000078010000}"/>
    <cellStyle name="Normal 20 4" xfId="377" xr:uid="{00000000-0005-0000-0000-000079010000}"/>
    <cellStyle name="Normal 21" xfId="378" xr:uid="{00000000-0005-0000-0000-00007A010000}"/>
    <cellStyle name="Normal 21 2" xfId="379" xr:uid="{00000000-0005-0000-0000-00007B010000}"/>
    <cellStyle name="Normal 21 3" xfId="380" xr:uid="{00000000-0005-0000-0000-00007C010000}"/>
    <cellStyle name="Normal 21 4" xfId="381" xr:uid="{00000000-0005-0000-0000-00007D010000}"/>
    <cellStyle name="Normal 22" xfId="382" xr:uid="{00000000-0005-0000-0000-00007E010000}"/>
    <cellStyle name="Normal 22 2" xfId="383" xr:uid="{00000000-0005-0000-0000-00007F010000}"/>
    <cellStyle name="Normal 22 3" xfId="384" xr:uid="{00000000-0005-0000-0000-000080010000}"/>
    <cellStyle name="Normal 22 4" xfId="385" xr:uid="{00000000-0005-0000-0000-000081010000}"/>
    <cellStyle name="Normal 23" xfId="386" xr:uid="{00000000-0005-0000-0000-000082010000}"/>
    <cellStyle name="Normal 23 2" xfId="387" xr:uid="{00000000-0005-0000-0000-000083010000}"/>
    <cellStyle name="Normal 23 3" xfId="388" xr:uid="{00000000-0005-0000-0000-000084010000}"/>
    <cellStyle name="Normal 23 4" xfId="389" xr:uid="{00000000-0005-0000-0000-000085010000}"/>
    <cellStyle name="Normal 24" xfId="390" xr:uid="{00000000-0005-0000-0000-000086010000}"/>
    <cellStyle name="Normal 24 2" xfId="391" xr:uid="{00000000-0005-0000-0000-000087010000}"/>
    <cellStyle name="Normal 24 2 2" xfId="392" xr:uid="{00000000-0005-0000-0000-000088010000}"/>
    <cellStyle name="Normal 24 3" xfId="393" xr:uid="{00000000-0005-0000-0000-000089010000}"/>
    <cellStyle name="Normal 24 3 2" xfId="394" xr:uid="{00000000-0005-0000-0000-00008A010000}"/>
    <cellStyle name="Normal 24 4" xfId="395" xr:uid="{00000000-0005-0000-0000-00008B010000}"/>
    <cellStyle name="Normal 24 5" xfId="396" xr:uid="{00000000-0005-0000-0000-00008C010000}"/>
    <cellStyle name="Normal 24 6" xfId="397" xr:uid="{00000000-0005-0000-0000-00008D010000}"/>
    <cellStyle name="Normal 25" xfId="398" xr:uid="{00000000-0005-0000-0000-00008E010000}"/>
    <cellStyle name="Normal 25 2" xfId="399" xr:uid="{00000000-0005-0000-0000-00008F010000}"/>
    <cellStyle name="Normal 25 2 2" xfId="400" xr:uid="{00000000-0005-0000-0000-000090010000}"/>
    <cellStyle name="Normal 25 2 3" xfId="401" xr:uid="{00000000-0005-0000-0000-000091010000}"/>
    <cellStyle name="Normal 25 2 4" xfId="402" xr:uid="{00000000-0005-0000-0000-000092010000}"/>
    <cellStyle name="Normal 25 3" xfId="403" xr:uid="{00000000-0005-0000-0000-000093010000}"/>
    <cellStyle name="Normal 25 4" xfId="404" xr:uid="{00000000-0005-0000-0000-000094010000}"/>
    <cellStyle name="Normal 25 5" xfId="405" xr:uid="{00000000-0005-0000-0000-000095010000}"/>
    <cellStyle name="Normal 25 6" xfId="406" xr:uid="{00000000-0005-0000-0000-000096010000}"/>
    <cellStyle name="Normal 26" xfId="407" xr:uid="{00000000-0005-0000-0000-000097010000}"/>
    <cellStyle name="Normal 26 2" xfId="408" xr:uid="{00000000-0005-0000-0000-000098010000}"/>
    <cellStyle name="Normal 26 2 2" xfId="409" xr:uid="{00000000-0005-0000-0000-000099010000}"/>
    <cellStyle name="Normal 26 2 3" xfId="410" xr:uid="{00000000-0005-0000-0000-00009A010000}"/>
    <cellStyle name="Normal 26 3" xfId="411" xr:uid="{00000000-0005-0000-0000-00009B010000}"/>
    <cellStyle name="Normal 27" xfId="412" xr:uid="{00000000-0005-0000-0000-00009C010000}"/>
    <cellStyle name="Normal 27 2" xfId="413" xr:uid="{00000000-0005-0000-0000-00009D010000}"/>
    <cellStyle name="Normal 27 2 2" xfId="414" xr:uid="{00000000-0005-0000-0000-00009E010000}"/>
    <cellStyle name="Normal 27 2 3" xfId="415" xr:uid="{00000000-0005-0000-0000-00009F010000}"/>
    <cellStyle name="Normal 27 3" xfId="416" xr:uid="{00000000-0005-0000-0000-0000A0010000}"/>
    <cellStyle name="Normal 28" xfId="417" xr:uid="{00000000-0005-0000-0000-0000A1010000}"/>
    <cellStyle name="Normal 28 2" xfId="418" xr:uid="{00000000-0005-0000-0000-0000A2010000}"/>
    <cellStyle name="Normal 28 2 2" xfId="419" xr:uid="{00000000-0005-0000-0000-0000A3010000}"/>
    <cellStyle name="Normal 28 2 3" xfId="420" xr:uid="{00000000-0005-0000-0000-0000A4010000}"/>
    <cellStyle name="Normal 28 3" xfId="421" xr:uid="{00000000-0005-0000-0000-0000A5010000}"/>
    <cellStyle name="Normal 29" xfId="422" xr:uid="{00000000-0005-0000-0000-0000A6010000}"/>
    <cellStyle name="Normal 29 2" xfId="423" xr:uid="{00000000-0005-0000-0000-0000A7010000}"/>
    <cellStyle name="Normal 29 2 2" xfId="424" xr:uid="{00000000-0005-0000-0000-0000A8010000}"/>
    <cellStyle name="Normal 29 2 3" xfId="425" xr:uid="{00000000-0005-0000-0000-0000A9010000}"/>
    <cellStyle name="Normal 29 2 4" xfId="426" xr:uid="{00000000-0005-0000-0000-0000AA010000}"/>
    <cellStyle name="Normal 29 3" xfId="427" xr:uid="{00000000-0005-0000-0000-0000AB010000}"/>
    <cellStyle name="Normal 29 4" xfId="428" xr:uid="{00000000-0005-0000-0000-0000AC010000}"/>
    <cellStyle name="Normal 29 5" xfId="429" xr:uid="{00000000-0005-0000-0000-0000AD010000}"/>
    <cellStyle name="Normal 3" xfId="430" xr:uid="{00000000-0005-0000-0000-0000AE010000}"/>
    <cellStyle name="Normal 3 2" xfId="431" xr:uid="{00000000-0005-0000-0000-0000AF010000}"/>
    <cellStyle name="Normal 3 2 2" xfId="432" xr:uid="{00000000-0005-0000-0000-0000B0010000}"/>
    <cellStyle name="Normal 3 2 3" xfId="433" xr:uid="{00000000-0005-0000-0000-0000B1010000}"/>
    <cellStyle name="Normal 3 3" xfId="434" xr:uid="{00000000-0005-0000-0000-0000B2010000}"/>
    <cellStyle name="Normal 3 3 2" xfId="435" xr:uid="{00000000-0005-0000-0000-0000B3010000}"/>
    <cellStyle name="Normal 3 3 3" xfId="436" xr:uid="{00000000-0005-0000-0000-0000B4010000}"/>
    <cellStyle name="Normal 3 4" xfId="437" xr:uid="{00000000-0005-0000-0000-0000B5010000}"/>
    <cellStyle name="Normal 3 4 2" xfId="438" xr:uid="{00000000-0005-0000-0000-0000B6010000}"/>
    <cellStyle name="Normal 3 4 3" xfId="439" xr:uid="{00000000-0005-0000-0000-0000B7010000}"/>
    <cellStyle name="Normal 3 5" xfId="440" xr:uid="{00000000-0005-0000-0000-0000B8010000}"/>
    <cellStyle name="Normal 3 5 2" xfId="441" xr:uid="{00000000-0005-0000-0000-0000B9010000}"/>
    <cellStyle name="Normal 3 5 3" xfId="442" xr:uid="{00000000-0005-0000-0000-0000BA010000}"/>
    <cellStyle name="Normal 3 6" xfId="443" xr:uid="{00000000-0005-0000-0000-0000BB010000}"/>
    <cellStyle name="Normal 3 7" xfId="444" xr:uid="{00000000-0005-0000-0000-0000BC010000}"/>
    <cellStyle name="Normal 30" xfId="445" xr:uid="{00000000-0005-0000-0000-0000BD010000}"/>
    <cellStyle name="Normal 30 2" xfId="446" xr:uid="{00000000-0005-0000-0000-0000BE010000}"/>
    <cellStyle name="Normal 30 3" xfId="447" xr:uid="{00000000-0005-0000-0000-0000BF010000}"/>
    <cellStyle name="Normal 30 4" xfId="448" xr:uid="{00000000-0005-0000-0000-0000C0010000}"/>
    <cellStyle name="Normal 31" xfId="449" xr:uid="{00000000-0005-0000-0000-0000C1010000}"/>
    <cellStyle name="Normal 31 2" xfId="450" xr:uid="{00000000-0005-0000-0000-0000C2010000}"/>
    <cellStyle name="Normal 31 3" xfId="451" xr:uid="{00000000-0005-0000-0000-0000C3010000}"/>
    <cellStyle name="Normal 31 4" xfId="452" xr:uid="{00000000-0005-0000-0000-0000C4010000}"/>
    <cellStyle name="Normal 32" xfId="453" xr:uid="{00000000-0005-0000-0000-0000C5010000}"/>
    <cellStyle name="Normal 32 2" xfId="454" xr:uid="{00000000-0005-0000-0000-0000C6010000}"/>
    <cellStyle name="Normal 32 3" xfId="455" xr:uid="{00000000-0005-0000-0000-0000C7010000}"/>
    <cellStyle name="Normal 32 4" xfId="456" xr:uid="{00000000-0005-0000-0000-0000C8010000}"/>
    <cellStyle name="Normal 33" xfId="457" xr:uid="{00000000-0005-0000-0000-0000C9010000}"/>
    <cellStyle name="Normal 33 2" xfId="458" xr:uid="{00000000-0005-0000-0000-0000CA010000}"/>
    <cellStyle name="Normal 33 3" xfId="459" xr:uid="{00000000-0005-0000-0000-0000CB010000}"/>
    <cellStyle name="Normal 33 4" xfId="460" xr:uid="{00000000-0005-0000-0000-0000CC010000}"/>
    <cellStyle name="Normal 34" xfId="461" xr:uid="{00000000-0005-0000-0000-0000CD010000}"/>
    <cellStyle name="Normal 34 2" xfId="462" xr:uid="{00000000-0005-0000-0000-0000CE010000}"/>
    <cellStyle name="Normal 34 3" xfId="463" xr:uid="{00000000-0005-0000-0000-0000CF010000}"/>
    <cellStyle name="Normal 34 4" xfId="464" xr:uid="{00000000-0005-0000-0000-0000D0010000}"/>
    <cellStyle name="Normal 35" xfId="465" xr:uid="{00000000-0005-0000-0000-0000D1010000}"/>
    <cellStyle name="Normal 35 2" xfId="466" xr:uid="{00000000-0005-0000-0000-0000D2010000}"/>
    <cellStyle name="Normal 35 3" xfId="467" xr:uid="{00000000-0005-0000-0000-0000D3010000}"/>
    <cellStyle name="Normal 35 4" xfId="468" xr:uid="{00000000-0005-0000-0000-0000D4010000}"/>
    <cellStyle name="Normal 36" xfId="469" xr:uid="{00000000-0005-0000-0000-0000D5010000}"/>
    <cellStyle name="Normal 36 2" xfId="470" xr:uid="{00000000-0005-0000-0000-0000D6010000}"/>
    <cellStyle name="Normal 36 3" xfId="471" xr:uid="{00000000-0005-0000-0000-0000D7010000}"/>
    <cellStyle name="Normal 36 4" xfId="472" xr:uid="{00000000-0005-0000-0000-0000D8010000}"/>
    <cellStyle name="Normal 37" xfId="473" xr:uid="{00000000-0005-0000-0000-0000D9010000}"/>
    <cellStyle name="Normal 37 2" xfId="474" xr:uid="{00000000-0005-0000-0000-0000DA010000}"/>
    <cellStyle name="Normal 37 3" xfId="475" xr:uid="{00000000-0005-0000-0000-0000DB010000}"/>
    <cellStyle name="Normal 37 4" xfId="476" xr:uid="{00000000-0005-0000-0000-0000DC010000}"/>
    <cellStyle name="Normal 38" xfId="477" xr:uid="{00000000-0005-0000-0000-0000DD010000}"/>
    <cellStyle name="Normal 38 2" xfId="478" xr:uid="{00000000-0005-0000-0000-0000DE010000}"/>
    <cellStyle name="Normal 38 3" xfId="479" xr:uid="{00000000-0005-0000-0000-0000DF010000}"/>
    <cellStyle name="Normal 39" xfId="480" xr:uid="{00000000-0005-0000-0000-0000E0010000}"/>
    <cellStyle name="Normal 39 2" xfId="481" xr:uid="{00000000-0005-0000-0000-0000E1010000}"/>
    <cellStyle name="Normal 39 3" xfId="482" xr:uid="{00000000-0005-0000-0000-0000E2010000}"/>
    <cellStyle name="Normal 4" xfId="483" xr:uid="{00000000-0005-0000-0000-0000E3010000}"/>
    <cellStyle name="Normal 4 2" xfId="484" xr:uid="{00000000-0005-0000-0000-0000E4010000}"/>
    <cellStyle name="Normal 4 2 2" xfId="485" xr:uid="{00000000-0005-0000-0000-0000E5010000}"/>
    <cellStyle name="Normal 4 2_25.İL-EMOD-Öncelikli Yaşam" xfId="486" xr:uid="{00000000-0005-0000-0000-0000E6010000}"/>
    <cellStyle name="Normal 4 3" xfId="487" xr:uid="{00000000-0005-0000-0000-0000E7010000}"/>
    <cellStyle name="Normal 4 3 10" xfId="488" xr:uid="{00000000-0005-0000-0000-0000E8010000}"/>
    <cellStyle name="Normal 4 3 10 2" xfId="489" xr:uid="{00000000-0005-0000-0000-0000E9010000}"/>
    <cellStyle name="Normal 4 3 10 3" xfId="490" xr:uid="{00000000-0005-0000-0000-0000EA010000}"/>
    <cellStyle name="Normal 4 3 11" xfId="491" xr:uid="{00000000-0005-0000-0000-0000EB010000}"/>
    <cellStyle name="Normal 4 3 12" xfId="492" xr:uid="{00000000-0005-0000-0000-0000EC010000}"/>
    <cellStyle name="Normal 4 3 13" xfId="493" xr:uid="{00000000-0005-0000-0000-0000ED010000}"/>
    <cellStyle name="Normal 4 3 2" xfId="494" xr:uid="{00000000-0005-0000-0000-0000EE010000}"/>
    <cellStyle name="Normal 4 3 2 10" xfId="495" xr:uid="{00000000-0005-0000-0000-0000EF010000}"/>
    <cellStyle name="Normal 4 3 2 11" xfId="496" xr:uid="{00000000-0005-0000-0000-0000F0010000}"/>
    <cellStyle name="Normal 4 3 2 2" xfId="497" xr:uid="{00000000-0005-0000-0000-0000F1010000}"/>
    <cellStyle name="Normal 4 3 2 2 2" xfId="498" xr:uid="{00000000-0005-0000-0000-0000F2010000}"/>
    <cellStyle name="Normal 4 3 2 2 3" xfId="499" xr:uid="{00000000-0005-0000-0000-0000F3010000}"/>
    <cellStyle name="Normal 4 3 2 2 4" xfId="500" xr:uid="{00000000-0005-0000-0000-0000F4010000}"/>
    <cellStyle name="Normal 4 3 2 3" xfId="501" xr:uid="{00000000-0005-0000-0000-0000F5010000}"/>
    <cellStyle name="Normal 4 3 2 3 2" xfId="502" xr:uid="{00000000-0005-0000-0000-0000F6010000}"/>
    <cellStyle name="Normal 4 3 2 3 3" xfId="503" xr:uid="{00000000-0005-0000-0000-0000F7010000}"/>
    <cellStyle name="Normal 4 3 2 4" xfId="504" xr:uid="{00000000-0005-0000-0000-0000F8010000}"/>
    <cellStyle name="Normal 4 3 2 4 2" xfId="505" xr:uid="{00000000-0005-0000-0000-0000F9010000}"/>
    <cellStyle name="Normal 4 3 2 4 3" xfId="506" xr:uid="{00000000-0005-0000-0000-0000FA010000}"/>
    <cellStyle name="Normal 4 3 2 5" xfId="507" xr:uid="{00000000-0005-0000-0000-0000FB010000}"/>
    <cellStyle name="Normal 4 3 2 5 2" xfId="508" xr:uid="{00000000-0005-0000-0000-0000FC010000}"/>
    <cellStyle name="Normal 4 3 2 5 3" xfId="509" xr:uid="{00000000-0005-0000-0000-0000FD010000}"/>
    <cellStyle name="Normal 4 3 2 6" xfId="510" xr:uid="{00000000-0005-0000-0000-0000FE010000}"/>
    <cellStyle name="Normal 4 3 2 6 2" xfId="511" xr:uid="{00000000-0005-0000-0000-0000FF010000}"/>
    <cellStyle name="Normal 4 3 2 6 3" xfId="512" xr:uid="{00000000-0005-0000-0000-000000020000}"/>
    <cellStyle name="Normal 4 3 2 7" xfId="513" xr:uid="{00000000-0005-0000-0000-000001020000}"/>
    <cellStyle name="Normal 4 3 2 7 2" xfId="514" xr:uid="{00000000-0005-0000-0000-000002020000}"/>
    <cellStyle name="Normal 4 3 2 7 3" xfId="515" xr:uid="{00000000-0005-0000-0000-000003020000}"/>
    <cellStyle name="Normal 4 3 2 8" xfId="516" xr:uid="{00000000-0005-0000-0000-000004020000}"/>
    <cellStyle name="Normal 4 3 2 8 2" xfId="517" xr:uid="{00000000-0005-0000-0000-000005020000}"/>
    <cellStyle name="Normal 4 3 2 8 3" xfId="518" xr:uid="{00000000-0005-0000-0000-000006020000}"/>
    <cellStyle name="Normal 4 3 2 9" xfId="519" xr:uid="{00000000-0005-0000-0000-000007020000}"/>
    <cellStyle name="Normal 4 3 3" xfId="520" xr:uid="{00000000-0005-0000-0000-000008020000}"/>
    <cellStyle name="Normal 4 3 3 2" xfId="521" xr:uid="{00000000-0005-0000-0000-000009020000}"/>
    <cellStyle name="Normal 4 3 3 3" xfId="522" xr:uid="{00000000-0005-0000-0000-00000A020000}"/>
    <cellStyle name="Normal 4 3 3 4" xfId="523" xr:uid="{00000000-0005-0000-0000-00000B020000}"/>
    <cellStyle name="Normal 4 3 4" xfId="524" xr:uid="{00000000-0005-0000-0000-00000C020000}"/>
    <cellStyle name="Normal 4 3 4 10" xfId="525" xr:uid="{00000000-0005-0000-0000-00000D020000}"/>
    <cellStyle name="Normal 4 3 4 11" xfId="526" xr:uid="{00000000-0005-0000-0000-00000E020000}"/>
    <cellStyle name="Normal 4 3 4 2" xfId="527" xr:uid="{00000000-0005-0000-0000-00000F020000}"/>
    <cellStyle name="Normal 4 3 4 2 2" xfId="528" xr:uid="{00000000-0005-0000-0000-000010020000}"/>
    <cellStyle name="Normal 4 3 4 2 3" xfId="529" xr:uid="{00000000-0005-0000-0000-000011020000}"/>
    <cellStyle name="Normal 4 3 4 2 4" xfId="530" xr:uid="{00000000-0005-0000-0000-000012020000}"/>
    <cellStyle name="Normal 4 3 4 3" xfId="531" xr:uid="{00000000-0005-0000-0000-000013020000}"/>
    <cellStyle name="Normal 4 3 4 3 2" xfId="532" xr:uid="{00000000-0005-0000-0000-000014020000}"/>
    <cellStyle name="Normal 4 3 4 3 3" xfId="533" xr:uid="{00000000-0005-0000-0000-000015020000}"/>
    <cellStyle name="Normal 4 3 4 4" xfId="534" xr:uid="{00000000-0005-0000-0000-000016020000}"/>
    <cellStyle name="Normal 4 3 4 4 2" xfId="535" xr:uid="{00000000-0005-0000-0000-000017020000}"/>
    <cellStyle name="Normal 4 3 4 4 3" xfId="536" xr:uid="{00000000-0005-0000-0000-000018020000}"/>
    <cellStyle name="Normal 4 3 4 5" xfId="537" xr:uid="{00000000-0005-0000-0000-000019020000}"/>
    <cellStyle name="Normal 4 3 4 5 2" xfId="538" xr:uid="{00000000-0005-0000-0000-00001A020000}"/>
    <cellStyle name="Normal 4 3 4 5 3" xfId="539" xr:uid="{00000000-0005-0000-0000-00001B020000}"/>
    <cellStyle name="Normal 4 3 4 6" xfId="540" xr:uid="{00000000-0005-0000-0000-00001C020000}"/>
    <cellStyle name="Normal 4 3 4 6 2" xfId="541" xr:uid="{00000000-0005-0000-0000-00001D020000}"/>
    <cellStyle name="Normal 4 3 4 6 3" xfId="542" xr:uid="{00000000-0005-0000-0000-00001E020000}"/>
    <cellStyle name="Normal 4 3 4 7" xfId="543" xr:uid="{00000000-0005-0000-0000-00001F020000}"/>
    <cellStyle name="Normal 4 3 4 7 2" xfId="544" xr:uid="{00000000-0005-0000-0000-000020020000}"/>
    <cellStyle name="Normal 4 3 4 7 3" xfId="545" xr:uid="{00000000-0005-0000-0000-000021020000}"/>
    <cellStyle name="Normal 4 3 4 8" xfId="546" xr:uid="{00000000-0005-0000-0000-000022020000}"/>
    <cellStyle name="Normal 4 3 4 8 2" xfId="547" xr:uid="{00000000-0005-0000-0000-000023020000}"/>
    <cellStyle name="Normal 4 3 4 8 3" xfId="548" xr:uid="{00000000-0005-0000-0000-000024020000}"/>
    <cellStyle name="Normal 4 3 4 9" xfId="549" xr:uid="{00000000-0005-0000-0000-000025020000}"/>
    <cellStyle name="Normal 4 3 5" xfId="550" xr:uid="{00000000-0005-0000-0000-000026020000}"/>
    <cellStyle name="Normal 4 3 5 2" xfId="551" xr:uid="{00000000-0005-0000-0000-000027020000}"/>
    <cellStyle name="Normal 4 3 5 3" xfId="552" xr:uid="{00000000-0005-0000-0000-000028020000}"/>
    <cellStyle name="Normal 4 3 5 4" xfId="553" xr:uid="{00000000-0005-0000-0000-000029020000}"/>
    <cellStyle name="Normal 4 3 6" xfId="554" xr:uid="{00000000-0005-0000-0000-00002A020000}"/>
    <cellStyle name="Normal 4 3 6 2" xfId="555" xr:uid="{00000000-0005-0000-0000-00002B020000}"/>
    <cellStyle name="Normal 4 3 6 3" xfId="556" xr:uid="{00000000-0005-0000-0000-00002C020000}"/>
    <cellStyle name="Normal 4 3 7" xfId="557" xr:uid="{00000000-0005-0000-0000-00002D020000}"/>
    <cellStyle name="Normal 4 3 7 2" xfId="558" xr:uid="{00000000-0005-0000-0000-00002E020000}"/>
    <cellStyle name="Normal 4 3 7 3" xfId="559" xr:uid="{00000000-0005-0000-0000-00002F020000}"/>
    <cellStyle name="Normal 4 3 8" xfId="560" xr:uid="{00000000-0005-0000-0000-000030020000}"/>
    <cellStyle name="Normal 4 3 8 2" xfId="561" xr:uid="{00000000-0005-0000-0000-000031020000}"/>
    <cellStyle name="Normal 4 3 8 3" xfId="562" xr:uid="{00000000-0005-0000-0000-000032020000}"/>
    <cellStyle name="Normal 4 3 9" xfId="563" xr:uid="{00000000-0005-0000-0000-000033020000}"/>
    <cellStyle name="Normal 4 3 9 2" xfId="564" xr:uid="{00000000-0005-0000-0000-000034020000}"/>
    <cellStyle name="Normal 4 3 9 3" xfId="565" xr:uid="{00000000-0005-0000-0000-000035020000}"/>
    <cellStyle name="Normal 4 4" xfId="566" xr:uid="{00000000-0005-0000-0000-000036020000}"/>
    <cellStyle name="Normal 4 5" xfId="567" xr:uid="{00000000-0005-0000-0000-000037020000}"/>
    <cellStyle name="Normal 4_19-İL-EMOD-Öncelikli Yaşam" xfId="568" xr:uid="{00000000-0005-0000-0000-000038020000}"/>
    <cellStyle name="Normal 40" xfId="569" xr:uid="{00000000-0005-0000-0000-000039020000}"/>
    <cellStyle name="Normal 40 2" xfId="570" xr:uid="{00000000-0005-0000-0000-00003A020000}"/>
    <cellStyle name="Normal 40 3" xfId="571" xr:uid="{00000000-0005-0000-0000-00003B020000}"/>
    <cellStyle name="Normal 41" xfId="572" xr:uid="{00000000-0005-0000-0000-00003C020000}"/>
    <cellStyle name="Normal 41 2" xfId="573" xr:uid="{00000000-0005-0000-0000-00003D020000}"/>
    <cellStyle name="Normal 41 3" xfId="574" xr:uid="{00000000-0005-0000-0000-00003E020000}"/>
    <cellStyle name="Normal 42" xfId="575" xr:uid="{00000000-0005-0000-0000-00003F020000}"/>
    <cellStyle name="Normal 42 2" xfId="576" xr:uid="{00000000-0005-0000-0000-000040020000}"/>
    <cellStyle name="Normal 42 3" xfId="577" xr:uid="{00000000-0005-0000-0000-000041020000}"/>
    <cellStyle name="Normal 43" xfId="578" xr:uid="{00000000-0005-0000-0000-000042020000}"/>
    <cellStyle name="Normal 43 2" xfId="579" xr:uid="{00000000-0005-0000-0000-000043020000}"/>
    <cellStyle name="Normal 43 3" xfId="580" xr:uid="{00000000-0005-0000-0000-000044020000}"/>
    <cellStyle name="Normal 44" xfId="581" xr:uid="{00000000-0005-0000-0000-000045020000}"/>
    <cellStyle name="Normal 44 2" xfId="582" xr:uid="{00000000-0005-0000-0000-000046020000}"/>
    <cellStyle name="Normal 44 3" xfId="583" xr:uid="{00000000-0005-0000-0000-000047020000}"/>
    <cellStyle name="Normal 45" xfId="584" xr:uid="{00000000-0005-0000-0000-000048020000}"/>
    <cellStyle name="Normal 45 2" xfId="585" xr:uid="{00000000-0005-0000-0000-000049020000}"/>
    <cellStyle name="Normal 45 3" xfId="586" xr:uid="{00000000-0005-0000-0000-00004A020000}"/>
    <cellStyle name="Normal 46" xfId="587" xr:uid="{00000000-0005-0000-0000-00004B020000}"/>
    <cellStyle name="Normal 46 2" xfId="588" xr:uid="{00000000-0005-0000-0000-00004C020000}"/>
    <cellStyle name="Normal 46 3" xfId="589" xr:uid="{00000000-0005-0000-0000-00004D020000}"/>
    <cellStyle name="Normal 47" xfId="590" xr:uid="{00000000-0005-0000-0000-00004E020000}"/>
    <cellStyle name="Normal 47 2" xfId="591" xr:uid="{00000000-0005-0000-0000-00004F020000}"/>
    <cellStyle name="Normal 47 3" xfId="592" xr:uid="{00000000-0005-0000-0000-000050020000}"/>
    <cellStyle name="Normal 48" xfId="593" xr:uid="{00000000-0005-0000-0000-000051020000}"/>
    <cellStyle name="Normal 48 2" xfId="594" xr:uid="{00000000-0005-0000-0000-000052020000}"/>
    <cellStyle name="Normal 48 3" xfId="595" xr:uid="{00000000-0005-0000-0000-000053020000}"/>
    <cellStyle name="Normal 49" xfId="596" xr:uid="{00000000-0005-0000-0000-000054020000}"/>
    <cellStyle name="Normal 49 2" xfId="597" xr:uid="{00000000-0005-0000-0000-000055020000}"/>
    <cellStyle name="Normal 49 3" xfId="598" xr:uid="{00000000-0005-0000-0000-000056020000}"/>
    <cellStyle name="Normal 5" xfId="599" xr:uid="{00000000-0005-0000-0000-000057020000}"/>
    <cellStyle name="Normal 5 2" xfId="600" xr:uid="{00000000-0005-0000-0000-000058020000}"/>
    <cellStyle name="Normal 5 3" xfId="601" xr:uid="{00000000-0005-0000-0000-000059020000}"/>
    <cellStyle name="Normal 5 4" xfId="602" xr:uid="{00000000-0005-0000-0000-00005A020000}"/>
    <cellStyle name="Normal 5 5" xfId="603" xr:uid="{00000000-0005-0000-0000-00005B020000}"/>
    <cellStyle name="Normal 5 6" xfId="604" xr:uid="{00000000-0005-0000-0000-00005C020000}"/>
    <cellStyle name="Normal 5 7" xfId="605" xr:uid="{00000000-0005-0000-0000-00005D020000}"/>
    <cellStyle name="Normal 50" xfId="606" xr:uid="{00000000-0005-0000-0000-00005E020000}"/>
    <cellStyle name="Normal 50 2" xfId="607" xr:uid="{00000000-0005-0000-0000-00005F020000}"/>
    <cellStyle name="Normal 50 3" xfId="608" xr:uid="{00000000-0005-0000-0000-000060020000}"/>
    <cellStyle name="Normal 51" xfId="609" xr:uid="{00000000-0005-0000-0000-000061020000}"/>
    <cellStyle name="Normal 51 2" xfId="610" xr:uid="{00000000-0005-0000-0000-000062020000}"/>
    <cellStyle name="Normal 51 3" xfId="611" xr:uid="{00000000-0005-0000-0000-000063020000}"/>
    <cellStyle name="Normal 52" xfId="612" xr:uid="{00000000-0005-0000-0000-000064020000}"/>
    <cellStyle name="Normal 52 2" xfId="613" xr:uid="{00000000-0005-0000-0000-000065020000}"/>
    <cellStyle name="Normal 52 3" xfId="614" xr:uid="{00000000-0005-0000-0000-000066020000}"/>
    <cellStyle name="Normal 53" xfId="615" xr:uid="{00000000-0005-0000-0000-000067020000}"/>
    <cellStyle name="Normal 53 2" xfId="616" xr:uid="{00000000-0005-0000-0000-000068020000}"/>
    <cellStyle name="Normal 53 3" xfId="617" xr:uid="{00000000-0005-0000-0000-000069020000}"/>
    <cellStyle name="Normal 54" xfId="618" xr:uid="{00000000-0005-0000-0000-00006A020000}"/>
    <cellStyle name="Normal 54 2" xfId="619" xr:uid="{00000000-0005-0000-0000-00006B020000}"/>
    <cellStyle name="Normal 54 3" xfId="620" xr:uid="{00000000-0005-0000-0000-00006C020000}"/>
    <cellStyle name="Normal 55" xfId="621" xr:uid="{00000000-0005-0000-0000-00006D020000}"/>
    <cellStyle name="Normal 55 2" xfId="622" xr:uid="{00000000-0005-0000-0000-00006E020000}"/>
    <cellStyle name="Normal 55 3" xfId="623" xr:uid="{00000000-0005-0000-0000-00006F020000}"/>
    <cellStyle name="Normal 56" xfId="624" xr:uid="{00000000-0005-0000-0000-000070020000}"/>
    <cellStyle name="Normal 56 2" xfId="625" xr:uid="{00000000-0005-0000-0000-000071020000}"/>
    <cellStyle name="Normal 56 3" xfId="626" xr:uid="{00000000-0005-0000-0000-000072020000}"/>
    <cellStyle name="Normal 57" xfId="627" xr:uid="{00000000-0005-0000-0000-000073020000}"/>
    <cellStyle name="Normal 57 2" xfId="628" xr:uid="{00000000-0005-0000-0000-000074020000}"/>
    <cellStyle name="Normal 57 3" xfId="629" xr:uid="{00000000-0005-0000-0000-000075020000}"/>
    <cellStyle name="Normal 58" xfId="630" xr:uid="{00000000-0005-0000-0000-000076020000}"/>
    <cellStyle name="Normal 58 2" xfId="631" xr:uid="{00000000-0005-0000-0000-000077020000}"/>
    <cellStyle name="Normal 58 3" xfId="632" xr:uid="{00000000-0005-0000-0000-000078020000}"/>
    <cellStyle name="Normal 59" xfId="633" xr:uid="{00000000-0005-0000-0000-000079020000}"/>
    <cellStyle name="Normal 59 2" xfId="634" xr:uid="{00000000-0005-0000-0000-00007A020000}"/>
    <cellStyle name="Normal 59 3" xfId="635" xr:uid="{00000000-0005-0000-0000-00007B020000}"/>
    <cellStyle name="Normal 6" xfId="636" xr:uid="{00000000-0005-0000-0000-00007C020000}"/>
    <cellStyle name="Normal 6 10" xfId="637" xr:uid="{00000000-0005-0000-0000-00007D020000}"/>
    <cellStyle name="Normal 6 11" xfId="638" xr:uid="{00000000-0005-0000-0000-00007E020000}"/>
    <cellStyle name="Normal 6 12" xfId="639" xr:uid="{00000000-0005-0000-0000-00007F020000}"/>
    <cellStyle name="Normal 6 2" xfId="640" xr:uid="{00000000-0005-0000-0000-000080020000}"/>
    <cellStyle name="Normal 6 2 2" xfId="641" xr:uid="{00000000-0005-0000-0000-000081020000}"/>
    <cellStyle name="Normal 6 2 3" xfId="642" xr:uid="{00000000-0005-0000-0000-000082020000}"/>
    <cellStyle name="Normal 6 2 4" xfId="643" xr:uid="{00000000-0005-0000-0000-000083020000}"/>
    <cellStyle name="Normal 6 3" xfId="644" xr:uid="{00000000-0005-0000-0000-000084020000}"/>
    <cellStyle name="Normal 6 3 2" xfId="645" xr:uid="{00000000-0005-0000-0000-000085020000}"/>
    <cellStyle name="Normal 6 3 3" xfId="646" xr:uid="{00000000-0005-0000-0000-000086020000}"/>
    <cellStyle name="Normal 6 3 4" xfId="647" xr:uid="{00000000-0005-0000-0000-000087020000}"/>
    <cellStyle name="Normal 6 4" xfId="648" xr:uid="{00000000-0005-0000-0000-000088020000}"/>
    <cellStyle name="Normal 6 4 2" xfId="649" xr:uid="{00000000-0005-0000-0000-000089020000}"/>
    <cellStyle name="Normal 6 4 3" xfId="650" xr:uid="{00000000-0005-0000-0000-00008A020000}"/>
    <cellStyle name="Normal 6 4 4" xfId="651" xr:uid="{00000000-0005-0000-0000-00008B020000}"/>
    <cellStyle name="Normal 6 5" xfId="652" xr:uid="{00000000-0005-0000-0000-00008C020000}"/>
    <cellStyle name="Normal 6 5 2" xfId="653" xr:uid="{00000000-0005-0000-0000-00008D020000}"/>
    <cellStyle name="Normal 6 5 3" xfId="654" xr:uid="{00000000-0005-0000-0000-00008E020000}"/>
    <cellStyle name="Normal 6 6" xfId="655" xr:uid="{00000000-0005-0000-0000-00008F020000}"/>
    <cellStyle name="Normal 6 6 2" xfId="656" xr:uid="{00000000-0005-0000-0000-000090020000}"/>
    <cellStyle name="Normal 6 6 2 2" xfId="657" xr:uid="{00000000-0005-0000-0000-000091020000}"/>
    <cellStyle name="Normal 6 6 2 3" xfId="658" xr:uid="{00000000-0005-0000-0000-000092020000}"/>
    <cellStyle name="Normal 6 6 3" xfId="659" xr:uid="{00000000-0005-0000-0000-000093020000}"/>
    <cellStyle name="Normal 6 6 4" xfId="660" xr:uid="{00000000-0005-0000-0000-000094020000}"/>
    <cellStyle name="Normal 6 7" xfId="661" xr:uid="{00000000-0005-0000-0000-000095020000}"/>
    <cellStyle name="Normal 6 7 2" xfId="662" xr:uid="{00000000-0005-0000-0000-000096020000}"/>
    <cellStyle name="Normal 6 7 3" xfId="663" xr:uid="{00000000-0005-0000-0000-000097020000}"/>
    <cellStyle name="Normal 6 8" xfId="664" xr:uid="{00000000-0005-0000-0000-000098020000}"/>
    <cellStyle name="Normal 6 8 2" xfId="665" xr:uid="{00000000-0005-0000-0000-000099020000}"/>
    <cellStyle name="Normal 6 8 3" xfId="666" xr:uid="{00000000-0005-0000-0000-00009A020000}"/>
    <cellStyle name="Normal 6 9" xfId="667" xr:uid="{00000000-0005-0000-0000-00009B020000}"/>
    <cellStyle name="Normal 60" xfId="668" xr:uid="{00000000-0005-0000-0000-00009C020000}"/>
    <cellStyle name="Normal 60 2" xfId="669" xr:uid="{00000000-0005-0000-0000-00009D020000}"/>
    <cellStyle name="Normal 60 3" xfId="670" xr:uid="{00000000-0005-0000-0000-00009E020000}"/>
    <cellStyle name="Normal 61" xfId="671" xr:uid="{00000000-0005-0000-0000-00009F020000}"/>
    <cellStyle name="Normal 61 2" xfId="672" xr:uid="{00000000-0005-0000-0000-0000A0020000}"/>
    <cellStyle name="Normal 61 3" xfId="673" xr:uid="{00000000-0005-0000-0000-0000A1020000}"/>
    <cellStyle name="Normal 62" xfId="674" xr:uid="{00000000-0005-0000-0000-0000A2020000}"/>
    <cellStyle name="Normal 62 2" xfId="675" xr:uid="{00000000-0005-0000-0000-0000A3020000}"/>
    <cellStyle name="Normal 62 3" xfId="676" xr:uid="{00000000-0005-0000-0000-0000A4020000}"/>
    <cellStyle name="Normal 63" xfId="677" xr:uid="{00000000-0005-0000-0000-0000A5020000}"/>
    <cellStyle name="Normal 63 2" xfId="678" xr:uid="{00000000-0005-0000-0000-0000A6020000}"/>
    <cellStyle name="Normal 63 3" xfId="679" xr:uid="{00000000-0005-0000-0000-0000A7020000}"/>
    <cellStyle name="Normal 64" xfId="680" xr:uid="{00000000-0005-0000-0000-0000A8020000}"/>
    <cellStyle name="Normal 65" xfId="681" xr:uid="{00000000-0005-0000-0000-0000A9020000}"/>
    <cellStyle name="Normal 65 2" xfId="682" xr:uid="{00000000-0005-0000-0000-0000AA020000}"/>
    <cellStyle name="Normal 65 3" xfId="683" xr:uid="{00000000-0005-0000-0000-0000AB020000}"/>
    <cellStyle name="Normal 66" xfId="684" xr:uid="{00000000-0005-0000-0000-0000AC020000}"/>
    <cellStyle name="Normal 66 2" xfId="685" xr:uid="{00000000-0005-0000-0000-0000AD020000}"/>
    <cellStyle name="Normal 66 3" xfId="686" xr:uid="{00000000-0005-0000-0000-0000AE020000}"/>
    <cellStyle name="Normal 67" xfId="687" xr:uid="{00000000-0005-0000-0000-0000AF020000}"/>
    <cellStyle name="Normal 67 2" xfId="688" xr:uid="{00000000-0005-0000-0000-0000B0020000}"/>
    <cellStyle name="Normal 67 3" xfId="689" xr:uid="{00000000-0005-0000-0000-0000B1020000}"/>
    <cellStyle name="Normal 68" xfId="690" xr:uid="{00000000-0005-0000-0000-0000B2020000}"/>
    <cellStyle name="Normal 68 2" xfId="691" xr:uid="{00000000-0005-0000-0000-0000B3020000}"/>
    <cellStyle name="Normal 68 3" xfId="692" xr:uid="{00000000-0005-0000-0000-0000B4020000}"/>
    <cellStyle name="Normal 69" xfId="693" xr:uid="{00000000-0005-0000-0000-0000B5020000}"/>
    <cellStyle name="Normal 69 2" xfId="694" xr:uid="{00000000-0005-0000-0000-0000B6020000}"/>
    <cellStyle name="Normal 69 3" xfId="695" xr:uid="{00000000-0005-0000-0000-0000B7020000}"/>
    <cellStyle name="Normal 7" xfId="696" xr:uid="{00000000-0005-0000-0000-0000B8020000}"/>
    <cellStyle name="Normal 7 2" xfId="697" xr:uid="{00000000-0005-0000-0000-0000B9020000}"/>
    <cellStyle name="Normal 70" xfId="698" xr:uid="{00000000-0005-0000-0000-0000BA020000}"/>
    <cellStyle name="Normal 70 2" xfId="699" xr:uid="{00000000-0005-0000-0000-0000BB020000}"/>
    <cellStyle name="Normal 70 3" xfId="700" xr:uid="{00000000-0005-0000-0000-0000BC020000}"/>
    <cellStyle name="Normal 71" xfId="701" xr:uid="{00000000-0005-0000-0000-0000BD020000}"/>
    <cellStyle name="Normal 71 2" xfId="702" xr:uid="{00000000-0005-0000-0000-0000BE020000}"/>
    <cellStyle name="Normal 71 3" xfId="703" xr:uid="{00000000-0005-0000-0000-0000BF020000}"/>
    <cellStyle name="Normal 72" xfId="704" xr:uid="{00000000-0005-0000-0000-0000C0020000}"/>
    <cellStyle name="Normal 72 2" xfId="705" xr:uid="{00000000-0005-0000-0000-0000C1020000}"/>
    <cellStyle name="Normal 72 3" xfId="706" xr:uid="{00000000-0005-0000-0000-0000C2020000}"/>
    <cellStyle name="Normal 73" xfId="707" xr:uid="{00000000-0005-0000-0000-0000C3020000}"/>
    <cellStyle name="Normal 73 2" xfId="708" xr:uid="{00000000-0005-0000-0000-0000C4020000}"/>
    <cellStyle name="Normal 73 3" xfId="709" xr:uid="{00000000-0005-0000-0000-0000C5020000}"/>
    <cellStyle name="Normal 74" xfId="710" xr:uid="{00000000-0005-0000-0000-0000C6020000}"/>
    <cellStyle name="Normal 74 2" xfId="711" xr:uid="{00000000-0005-0000-0000-0000C7020000}"/>
    <cellStyle name="Normal 74 3" xfId="712" xr:uid="{00000000-0005-0000-0000-0000C8020000}"/>
    <cellStyle name="Normal 75" xfId="713" xr:uid="{00000000-0005-0000-0000-0000C9020000}"/>
    <cellStyle name="Normal 75 2" xfId="714" xr:uid="{00000000-0005-0000-0000-0000CA020000}"/>
    <cellStyle name="Normal 75 3" xfId="715" xr:uid="{00000000-0005-0000-0000-0000CB020000}"/>
    <cellStyle name="Normal 76" xfId="716" xr:uid="{00000000-0005-0000-0000-0000CC020000}"/>
    <cellStyle name="Normal 76 2" xfId="717" xr:uid="{00000000-0005-0000-0000-0000CD020000}"/>
    <cellStyle name="Normal 76 3" xfId="718" xr:uid="{00000000-0005-0000-0000-0000CE020000}"/>
    <cellStyle name="Normal 77" xfId="719" xr:uid="{00000000-0005-0000-0000-0000CF020000}"/>
    <cellStyle name="Normal 77 2" xfId="720" xr:uid="{00000000-0005-0000-0000-0000D0020000}"/>
    <cellStyle name="Normal 77 3" xfId="721" xr:uid="{00000000-0005-0000-0000-0000D1020000}"/>
    <cellStyle name="Normal 78" xfId="722" xr:uid="{00000000-0005-0000-0000-0000D2020000}"/>
    <cellStyle name="Normal 78 2" xfId="723" xr:uid="{00000000-0005-0000-0000-0000D3020000}"/>
    <cellStyle name="Normal 78 3" xfId="724" xr:uid="{00000000-0005-0000-0000-0000D4020000}"/>
    <cellStyle name="Normal 79" xfId="725" xr:uid="{00000000-0005-0000-0000-0000D5020000}"/>
    <cellStyle name="Normal 79 2" xfId="726" xr:uid="{00000000-0005-0000-0000-0000D6020000}"/>
    <cellStyle name="Normal 79 3" xfId="727" xr:uid="{00000000-0005-0000-0000-0000D7020000}"/>
    <cellStyle name="Normal 8" xfId="728" xr:uid="{00000000-0005-0000-0000-0000D8020000}"/>
    <cellStyle name="Normal 8 2" xfId="729" xr:uid="{00000000-0005-0000-0000-0000D9020000}"/>
    <cellStyle name="Normal 80" xfId="730" xr:uid="{00000000-0005-0000-0000-0000DA020000}"/>
    <cellStyle name="Normal 80 2" xfId="731" xr:uid="{00000000-0005-0000-0000-0000DB020000}"/>
    <cellStyle name="Normal 80 3" xfId="732" xr:uid="{00000000-0005-0000-0000-0000DC020000}"/>
    <cellStyle name="Normal 81" xfId="733" xr:uid="{00000000-0005-0000-0000-0000DD020000}"/>
    <cellStyle name="Normal 81 2" xfId="734" xr:uid="{00000000-0005-0000-0000-0000DE020000}"/>
    <cellStyle name="Normal 81 3" xfId="735" xr:uid="{00000000-0005-0000-0000-0000DF020000}"/>
    <cellStyle name="Normal 82" xfId="736" xr:uid="{00000000-0005-0000-0000-0000E0020000}"/>
    <cellStyle name="Normal 82 2" xfId="737" xr:uid="{00000000-0005-0000-0000-0000E1020000}"/>
    <cellStyle name="Normal 82 3" xfId="738" xr:uid="{00000000-0005-0000-0000-0000E2020000}"/>
    <cellStyle name="Normal 83" xfId="739" xr:uid="{00000000-0005-0000-0000-0000E3020000}"/>
    <cellStyle name="Normal 83 2" xfId="740" xr:uid="{00000000-0005-0000-0000-0000E4020000}"/>
    <cellStyle name="Normal 83 3" xfId="741" xr:uid="{00000000-0005-0000-0000-0000E5020000}"/>
    <cellStyle name="Normal 84" xfId="742" xr:uid="{00000000-0005-0000-0000-0000E6020000}"/>
    <cellStyle name="Normal 84 2" xfId="743" xr:uid="{00000000-0005-0000-0000-0000E7020000}"/>
    <cellStyle name="Normal 84 3" xfId="744" xr:uid="{00000000-0005-0000-0000-0000E8020000}"/>
    <cellStyle name="Normal 85" xfId="745" xr:uid="{00000000-0005-0000-0000-0000E9020000}"/>
    <cellStyle name="Normal 85 2" xfId="746" xr:uid="{00000000-0005-0000-0000-0000EA020000}"/>
    <cellStyle name="Normal 85 3" xfId="747" xr:uid="{00000000-0005-0000-0000-0000EB020000}"/>
    <cellStyle name="Normal 86" xfId="748" xr:uid="{00000000-0005-0000-0000-0000EC020000}"/>
    <cellStyle name="Normal 86 2" xfId="749" xr:uid="{00000000-0005-0000-0000-0000ED020000}"/>
    <cellStyle name="Normal 86 3" xfId="750" xr:uid="{00000000-0005-0000-0000-0000EE020000}"/>
    <cellStyle name="Normal 87" xfId="751" xr:uid="{00000000-0005-0000-0000-0000EF020000}"/>
    <cellStyle name="Normal 87 2" xfId="752" xr:uid="{00000000-0005-0000-0000-0000F0020000}"/>
    <cellStyle name="Normal 87 3" xfId="753" xr:uid="{00000000-0005-0000-0000-0000F1020000}"/>
    <cellStyle name="Normal 88" xfId="754" xr:uid="{00000000-0005-0000-0000-0000F2020000}"/>
    <cellStyle name="Normal 88 2" xfId="755" xr:uid="{00000000-0005-0000-0000-0000F3020000}"/>
    <cellStyle name="Normal 88 3" xfId="756" xr:uid="{00000000-0005-0000-0000-0000F4020000}"/>
    <cellStyle name="Normal 89" xfId="757" xr:uid="{00000000-0005-0000-0000-0000F5020000}"/>
    <cellStyle name="Normal 89 2" xfId="758" xr:uid="{00000000-0005-0000-0000-0000F6020000}"/>
    <cellStyle name="Normal 89 3" xfId="759" xr:uid="{00000000-0005-0000-0000-0000F7020000}"/>
    <cellStyle name="Normal 9" xfId="760" xr:uid="{00000000-0005-0000-0000-0000F8020000}"/>
    <cellStyle name="Normal 9 2" xfId="761" xr:uid="{00000000-0005-0000-0000-0000F9020000}"/>
    <cellStyle name="Normal 9 2 2" xfId="762" xr:uid="{00000000-0005-0000-0000-0000FA020000}"/>
    <cellStyle name="Normal 9 2 3" xfId="763" xr:uid="{00000000-0005-0000-0000-0000FB020000}"/>
    <cellStyle name="Normal 9 3" xfId="764" xr:uid="{00000000-0005-0000-0000-0000FC020000}"/>
    <cellStyle name="Normal 9 4" xfId="765" xr:uid="{00000000-0005-0000-0000-0000FD020000}"/>
    <cellStyle name="Normal 90" xfId="766" xr:uid="{00000000-0005-0000-0000-0000FE020000}"/>
    <cellStyle name="Normal 90 2" xfId="767" xr:uid="{00000000-0005-0000-0000-0000FF020000}"/>
    <cellStyle name="Normal 90 3" xfId="768" xr:uid="{00000000-0005-0000-0000-000000030000}"/>
    <cellStyle name="Normal 91" xfId="769" xr:uid="{00000000-0005-0000-0000-000001030000}"/>
    <cellStyle name="Normal 91 2" xfId="770" xr:uid="{00000000-0005-0000-0000-000002030000}"/>
    <cellStyle name="Normal 91 3" xfId="771" xr:uid="{00000000-0005-0000-0000-000003030000}"/>
    <cellStyle name="Normal 92" xfId="772" xr:uid="{00000000-0005-0000-0000-000004030000}"/>
    <cellStyle name="Normal 92 2" xfId="773" xr:uid="{00000000-0005-0000-0000-000005030000}"/>
    <cellStyle name="Normal 92 3" xfId="774" xr:uid="{00000000-0005-0000-0000-000006030000}"/>
    <cellStyle name="Normal 93" xfId="775" xr:uid="{00000000-0005-0000-0000-000007030000}"/>
    <cellStyle name="Normal 93 2" xfId="776" xr:uid="{00000000-0005-0000-0000-000008030000}"/>
    <cellStyle name="Normal 93 3" xfId="777" xr:uid="{00000000-0005-0000-0000-000009030000}"/>
    <cellStyle name="Normal 94" xfId="778" xr:uid="{00000000-0005-0000-0000-00000A030000}"/>
    <cellStyle name="Normal 94 2" xfId="779" xr:uid="{00000000-0005-0000-0000-00000B030000}"/>
    <cellStyle name="Normal 94 3" xfId="780" xr:uid="{00000000-0005-0000-0000-00000C030000}"/>
    <cellStyle name="Normal 95" xfId="781" xr:uid="{00000000-0005-0000-0000-00000D030000}"/>
    <cellStyle name="Normal 95 2" xfId="782" xr:uid="{00000000-0005-0000-0000-00000E030000}"/>
    <cellStyle name="Normal 95 3" xfId="783" xr:uid="{00000000-0005-0000-0000-00000F030000}"/>
    <cellStyle name="Normal 96" xfId="784" xr:uid="{00000000-0005-0000-0000-000010030000}"/>
    <cellStyle name="Normal 96 2" xfId="785" xr:uid="{00000000-0005-0000-0000-000011030000}"/>
    <cellStyle name="Normal 96 3" xfId="786" xr:uid="{00000000-0005-0000-0000-000012030000}"/>
    <cellStyle name="Normal 97" xfId="787" xr:uid="{00000000-0005-0000-0000-000013030000}"/>
    <cellStyle name="Normal 97 2" xfId="788" xr:uid="{00000000-0005-0000-0000-000014030000}"/>
    <cellStyle name="Normal 97 3" xfId="789" xr:uid="{00000000-0005-0000-0000-000015030000}"/>
    <cellStyle name="Normal 98" xfId="790" xr:uid="{00000000-0005-0000-0000-000016030000}"/>
    <cellStyle name="Normal 98 2" xfId="791" xr:uid="{00000000-0005-0000-0000-000017030000}"/>
    <cellStyle name="Normal 98 3" xfId="792" xr:uid="{00000000-0005-0000-0000-000018030000}"/>
    <cellStyle name="Normal 99" xfId="793" xr:uid="{00000000-0005-0000-0000-000019030000}"/>
    <cellStyle name="Normal_2009 NİSAN SİGORTALI (1 kısım)" xfId="794" xr:uid="{00000000-0005-0000-0000-00001A030000}"/>
    <cellStyle name="Normal_2009_06_sigortali" xfId="795" xr:uid="{00000000-0005-0000-0000-00001B030000}"/>
    <cellStyle name="Normal_7.4-b-İL-ESNAF" xfId="796" xr:uid="{00000000-0005-0000-0000-00001C030000}"/>
    <cellStyle name="Normal_8 4-b İL TARIM" xfId="797" xr:uid="{00000000-0005-0000-0000-00001D030000}"/>
    <cellStyle name="Normal_8-Agustos bulten2007(Son Hali)2" xfId="798" xr:uid="{00000000-0005-0000-0000-00001E030000}"/>
    <cellStyle name="Normal_BÜTÇEVELİ" xfId="799" xr:uid="{00000000-0005-0000-0000-00001F030000}"/>
    <cellStyle name="Normal_Ekim Bülteni 2006" xfId="800" xr:uid="{00000000-0005-0000-0000-000020030000}"/>
    <cellStyle name="Normal_İLYAS BEY için kapsam 26 temmuz 2010" xfId="801" xr:uid="{00000000-0005-0000-0000-000021030000}"/>
    <cellStyle name="Normal_MYÖ2" xfId="802" xr:uid="{00000000-0005-0000-0000-000022030000}"/>
    <cellStyle name="Normal_nufus" xfId="803" xr:uid="{00000000-0005-0000-0000-000023030000}"/>
    <cellStyle name="Normal_Sayfa1" xfId="804" xr:uid="{00000000-0005-0000-0000-000024030000}"/>
    <cellStyle name="Normal_Sayfa2" xfId="805" xr:uid="{00000000-0005-0000-0000-000025030000}"/>
    <cellStyle name="Normal_TABLO-69" xfId="806" xr:uid="{00000000-0005-0000-0000-000026030000}"/>
    <cellStyle name="Not 2" xfId="807" xr:uid="{00000000-0005-0000-0000-000027030000}"/>
    <cellStyle name="Not 3" xfId="808" xr:uid="{00000000-0005-0000-0000-000028030000}"/>
    <cellStyle name="Not 3 2" xfId="809" xr:uid="{00000000-0005-0000-0000-000029030000}"/>
    <cellStyle name="Not 3_25.İL-EMOD-Öncelikli Yaşam" xfId="810" xr:uid="{00000000-0005-0000-0000-00002A030000}"/>
    <cellStyle name="Not 4" xfId="811" xr:uid="{00000000-0005-0000-0000-00002B030000}"/>
    <cellStyle name="Nötr" xfId="812" builtinId="28" customBuiltin="1"/>
    <cellStyle name="Nötr 2" xfId="813" xr:uid="{00000000-0005-0000-0000-00002D030000}"/>
    <cellStyle name="Nötr 3" xfId="814" xr:uid="{00000000-0005-0000-0000-00002E030000}"/>
    <cellStyle name="Nötr 4" xfId="815" xr:uid="{00000000-0005-0000-0000-00002F030000}"/>
    <cellStyle name="Stil 1" xfId="816" xr:uid="{00000000-0005-0000-0000-000030030000}"/>
    <cellStyle name="Toplam" xfId="817" builtinId="25" customBuiltin="1"/>
    <cellStyle name="Toplam 2" xfId="818" xr:uid="{00000000-0005-0000-0000-000032030000}"/>
    <cellStyle name="Toplam 3" xfId="819" xr:uid="{00000000-0005-0000-0000-000033030000}"/>
    <cellStyle name="Toplam 4" xfId="820" xr:uid="{00000000-0005-0000-0000-000034030000}"/>
    <cellStyle name="Uyarı Metni" xfId="821" builtinId="11" customBuiltin="1"/>
    <cellStyle name="Uyarı Metni 2" xfId="822" xr:uid="{00000000-0005-0000-0000-000036030000}"/>
    <cellStyle name="Uyarı Metni 3" xfId="823" xr:uid="{00000000-0005-0000-0000-000037030000}"/>
    <cellStyle name="Uyarı Metni 4" xfId="824" xr:uid="{00000000-0005-0000-0000-000038030000}"/>
    <cellStyle name="Virgül" xfId="825" builtinId="3"/>
    <cellStyle name="Virgül 2" xfId="826" xr:uid="{00000000-0005-0000-0000-00003A030000}"/>
    <cellStyle name="Virgül 2 2" xfId="827" xr:uid="{00000000-0005-0000-0000-00003B030000}"/>
    <cellStyle name="Virgül 3" xfId="828" xr:uid="{00000000-0005-0000-0000-00003C030000}"/>
    <cellStyle name="Virgül 3 2" xfId="829" xr:uid="{00000000-0005-0000-0000-00003D030000}"/>
    <cellStyle name="Virgül 4" xfId="830" xr:uid="{00000000-0005-0000-0000-00003E030000}"/>
    <cellStyle name="Virgül 4 2" xfId="831" xr:uid="{00000000-0005-0000-0000-00003F030000}"/>
    <cellStyle name="Virgül 5" xfId="832" xr:uid="{00000000-0005-0000-0000-000040030000}"/>
    <cellStyle name="Virgül 6" xfId="833" xr:uid="{00000000-0005-0000-0000-000041030000}"/>
    <cellStyle name="Virgül 6 2" xfId="834" xr:uid="{00000000-0005-0000-0000-000042030000}"/>
    <cellStyle name="Virgül 7" xfId="835" xr:uid="{00000000-0005-0000-0000-000043030000}"/>
    <cellStyle name="Virgül 7 2" xfId="836" xr:uid="{00000000-0005-0000-0000-000044030000}"/>
    <cellStyle name="Virgül 8" xfId="837" xr:uid="{00000000-0005-0000-0000-000045030000}"/>
    <cellStyle name="Virgül 8 2" xfId="838" xr:uid="{00000000-0005-0000-0000-000046030000}"/>
    <cellStyle name="Virgül 9" xfId="839" xr:uid="{00000000-0005-0000-0000-000047030000}"/>
    <cellStyle name="Vurgu1" xfId="840" builtinId="29" customBuiltin="1"/>
    <cellStyle name="Vurgu1 2" xfId="841" xr:uid="{00000000-0005-0000-0000-000049030000}"/>
    <cellStyle name="Vurgu1 3" xfId="842" xr:uid="{00000000-0005-0000-0000-00004A030000}"/>
    <cellStyle name="Vurgu1 4" xfId="843" xr:uid="{00000000-0005-0000-0000-00004B030000}"/>
    <cellStyle name="Vurgu2" xfId="844" builtinId="33" customBuiltin="1"/>
    <cellStyle name="Vurgu2 2" xfId="845" xr:uid="{00000000-0005-0000-0000-00004D030000}"/>
    <cellStyle name="Vurgu2 3" xfId="846" xr:uid="{00000000-0005-0000-0000-00004E030000}"/>
    <cellStyle name="Vurgu2 4" xfId="847" xr:uid="{00000000-0005-0000-0000-00004F030000}"/>
    <cellStyle name="Vurgu3" xfId="848" builtinId="37" customBuiltin="1"/>
    <cellStyle name="Vurgu3 2" xfId="849" xr:uid="{00000000-0005-0000-0000-000051030000}"/>
    <cellStyle name="Vurgu3 3" xfId="850" xr:uid="{00000000-0005-0000-0000-000052030000}"/>
    <cellStyle name="Vurgu3 4" xfId="851" xr:uid="{00000000-0005-0000-0000-000053030000}"/>
    <cellStyle name="Vurgu4" xfId="852" builtinId="41" customBuiltin="1"/>
    <cellStyle name="Vurgu4 2" xfId="853" xr:uid="{00000000-0005-0000-0000-000055030000}"/>
    <cellStyle name="Vurgu4 3" xfId="854" xr:uid="{00000000-0005-0000-0000-000056030000}"/>
    <cellStyle name="Vurgu4 4" xfId="855" xr:uid="{00000000-0005-0000-0000-000057030000}"/>
    <cellStyle name="Vurgu5" xfId="856" builtinId="45" customBuiltin="1"/>
    <cellStyle name="Vurgu5 2" xfId="857" xr:uid="{00000000-0005-0000-0000-000059030000}"/>
    <cellStyle name="Vurgu5 3" xfId="858" xr:uid="{00000000-0005-0000-0000-00005A030000}"/>
    <cellStyle name="Vurgu5 4" xfId="859" xr:uid="{00000000-0005-0000-0000-00005B030000}"/>
    <cellStyle name="Vurgu6" xfId="860" builtinId="49" customBuiltin="1"/>
    <cellStyle name="Vurgu6 2" xfId="861" xr:uid="{00000000-0005-0000-0000-00005D030000}"/>
    <cellStyle name="Vurgu6 3" xfId="862" xr:uid="{00000000-0005-0000-0000-00005E030000}"/>
    <cellStyle name="Vurgu6 4" xfId="863" xr:uid="{00000000-0005-0000-0000-00005F030000}"/>
    <cellStyle name="Yüzde" xfId="870" builtinId="5"/>
    <cellStyle name="Yüzde 2" xfId="864" xr:uid="{00000000-0005-0000-0000-000061030000}"/>
    <cellStyle name="Yüzde 2 2" xfId="865" xr:uid="{00000000-0005-0000-0000-000062030000}"/>
    <cellStyle name="Yüzde 2 3" xfId="866" xr:uid="{00000000-0005-0000-0000-000063030000}"/>
    <cellStyle name="Yüzde 3" xfId="867" xr:uid="{00000000-0005-0000-0000-000064030000}"/>
    <cellStyle name="Yüzde 4" xfId="868" xr:uid="{00000000-0005-0000-0000-000065030000}"/>
    <cellStyle name="Yüzde 4 2" xfId="869" xr:uid="{00000000-0005-0000-0000-00006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Tur"/>
                <a:ea typeface="Arial Tur"/>
                <a:cs typeface="Arial Tur"/>
              </a:defRPr>
            </a:pPr>
            <a:r>
              <a:rPr lang="tr-TR"/>
              <a:t>(4/a)  Zorunlu Sigortalı Sayıları</a:t>
            </a:r>
          </a:p>
        </c:rich>
      </c:tx>
      <c:layout>
        <c:manualLayout>
          <c:xMode val="edge"/>
          <c:yMode val="edge"/>
          <c:x val="0.33072464557847225"/>
          <c:y val="6.3973314574871223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v>2014</c:v>
          </c:tx>
          <c:cat>
            <c:strRef>
              <c:f>'2.Aylara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extLst>
            <c:ext xmlns:c16="http://schemas.microsoft.com/office/drawing/2014/chart" uri="{C3380CC4-5D6E-409C-BE32-E72D297353CC}">
              <c16:uniqueId val="{00000000-D324-4164-93DD-B9EF485DDDD8}"/>
            </c:ext>
          </c:extLst>
        </c:ser>
        <c:ser>
          <c:idx val="3"/>
          <c:order val="1"/>
          <c:tx>
            <c:v>2017</c:v>
          </c:tx>
          <c:cat>
            <c:strRef>
              <c:f>'2.Aylara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extLst>
            <c:ext xmlns:c16="http://schemas.microsoft.com/office/drawing/2014/chart" uri="{C3380CC4-5D6E-409C-BE32-E72D297353CC}">
              <c16:uniqueId val="{00000001-D324-4164-93DD-B9EF485DDDD8}"/>
            </c:ext>
          </c:extLst>
        </c:ser>
        <c:ser>
          <c:idx val="4"/>
          <c:order val="2"/>
          <c:tx>
            <c:strRef>
              <c:f>'2.Aylara Göre Sigortalılar'!$I$20</c:f>
              <c:strCache>
                <c:ptCount val="1"/>
                <c:pt idx="0">
                  <c:v>2018</c:v>
                </c:pt>
              </c:strCache>
            </c:strRef>
          </c:tx>
          <c:cat>
            <c:strRef>
              <c:f>'2.Aylara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Sigortalılar'!$I$21:$I$32</c:f>
              <c:numCache>
                <c:formatCode>#,##0</c:formatCod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extLst>
            <c:ext xmlns:c16="http://schemas.microsoft.com/office/drawing/2014/chart" uri="{C3380CC4-5D6E-409C-BE32-E72D297353CC}">
              <c16:uniqueId val="{00000002-D324-4164-93DD-B9EF485DDDD8}"/>
            </c:ext>
          </c:extLst>
        </c:ser>
        <c:ser>
          <c:idx val="5"/>
          <c:order val="3"/>
          <c:tx>
            <c:strRef>
              <c:f>'2.Aylara Göre Sigortalılar'!$J$20</c:f>
              <c:strCache>
                <c:ptCount val="1"/>
                <c:pt idx="0">
                  <c:v>2019</c:v>
                </c:pt>
              </c:strCache>
            </c:strRef>
          </c:tx>
          <c:cat>
            <c:strRef>
              <c:f>'2.Aylara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Sigortalılar'!$J$21:$J$32</c:f>
              <c:numCache>
                <c:formatCode>#,##0</c:formatCod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extLst>
            <c:ext xmlns:c16="http://schemas.microsoft.com/office/drawing/2014/chart" uri="{C3380CC4-5D6E-409C-BE32-E72D297353CC}">
              <c16:uniqueId val="{00000003-D324-4164-93DD-B9EF485DDDD8}"/>
            </c:ext>
          </c:extLst>
        </c:ser>
        <c:ser>
          <c:idx val="6"/>
          <c:order val="4"/>
          <c:tx>
            <c:strRef>
              <c:f>'2.Aylara Göre Sigortalılar'!$K$20</c:f>
              <c:strCache>
                <c:ptCount val="1"/>
                <c:pt idx="0">
                  <c:v>2020</c:v>
                </c:pt>
              </c:strCache>
            </c:strRef>
          </c:tx>
          <c:cat>
            <c:strRef>
              <c:f>'2.Aylara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Sigortalılar'!$K$21:$K$32</c:f>
              <c:numCache>
                <c:formatCode>#,##0</c:formatCode>
                <c:ptCount val="12"/>
                <c:pt idx="0">
                  <c:v>14154168</c:v>
                </c:pt>
                <c:pt idx="1">
                  <c:v>14211588</c:v>
                </c:pt>
                <c:pt idx="2">
                  <c:v>14339304</c:v>
                </c:pt>
                <c:pt idx="3">
                  <c:v>13847835</c:v>
                </c:pt>
                <c:pt idx="4">
                  <c:v>13919211</c:v>
                </c:pt>
                <c:pt idx="5">
                  <c:v>14431133</c:v>
                </c:pt>
                <c:pt idx="6">
                  <c:v>14432781</c:v>
                </c:pt>
                <c:pt idx="7">
                  <c:v>14749189</c:v>
                </c:pt>
                <c:pt idx="8">
                  <c:v>14998852</c:v>
                </c:pt>
                <c:pt idx="9">
                  <c:v>15371347</c:v>
                </c:pt>
                <c:pt idx="10">
                  <c:v>15175670</c:v>
                </c:pt>
                <c:pt idx="11">
                  <c:v>15203423</c:v>
                </c:pt>
              </c:numCache>
            </c:numRef>
          </c:val>
          <c:smooth val="0"/>
          <c:extLst>
            <c:ext xmlns:c16="http://schemas.microsoft.com/office/drawing/2014/chart" uri="{C3380CC4-5D6E-409C-BE32-E72D297353CC}">
              <c16:uniqueId val="{00000004-D324-4164-93DD-B9EF485DDDD8}"/>
            </c:ext>
          </c:extLst>
        </c:ser>
        <c:ser>
          <c:idx val="1"/>
          <c:order val="5"/>
          <c:tx>
            <c:strRef>
              <c:f>'2.Aylara Göre Sigortalılar'!$L$20</c:f>
              <c:strCache>
                <c:ptCount val="1"/>
                <c:pt idx="0">
                  <c:v>2021</c:v>
                </c:pt>
              </c:strCache>
            </c:strRef>
          </c:tx>
          <c:cat>
            <c:strRef>
              <c:f>'2.Aylara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Sigortalılar'!$L$21:$L$32</c:f>
              <c:numCache>
                <c:formatCode>#,##0</c:formatCode>
                <c:ptCount val="12"/>
                <c:pt idx="0">
                  <c:v>15055602</c:v>
                </c:pt>
                <c:pt idx="1">
                  <c:v>15077515</c:v>
                </c:pt>
                <c:pt idx="2">
                  <c:v>15381821</c:v>
                </c:pt>
                <c:pt idx="3">
                  <c:v>15794188</c:v>
                </c:pt>
                <c:pt idx="4">
                  <c:v>15853614</c:v>
                </c:pt>
                <c:pt idx="5">
                  <c:v>16033979</c:v>
                </c:pt>
                <c:pt idx="6">
                  <c:v>16015524</c:v>
                </c:pt>
                <c:pt idx="7">
                  <c:v>16025300</c:v>
                </c:pt>
                <c:pt idx="11">
                  <c:v>0</c:v>
                </c:pt>
              </c:numCache>
            </c:numRef>
          </c:val>
          <c:smooth val="0"/>
          <c:extLst>
            <c:ext xmlns:c16="http://schemas.microsoft.com/office/drawing/2014/chart" uri="{C3380CC4-5D6E-409C-BE32-E72D297353CC}">
              <c16:uniqueId val="{00000005-D324-4164-93DD-B9EF485DDDD8}"/>
            </c:ext>
          </c:extLst>
        </c:ser>
        <c:dLbls>
          <c:showLegendKey val="0"/>
          <c:showVal val="0"/>
          <c:showCatName val="0"/>
          <c:showSerName val="0"/>
          <c:showPercent val="0"/>
          <c:showBubbleSize val="0"/>
        </c:dLbls>
        <c:marker val="1"/>
        <c:smooth val="0"/>
        <c:axId val="1988600016"/>
        <c:axId val="1"/>
      </c:lineChart>
      <c:catAx>
        <c:axId val="198860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18000000"/>
          <c:min val="11500000.00000000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988600016"/>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4085824047080626"/>
          <c:y val="0.2651381545606511"/>
          <c:w val="0.11640174735943476"/>
          <c:h val="0.372960584537883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Tur"/>
                <a:ea typeface="Arial Tur"/>
                <a:cs typeface="Arial Tur"/>
              </a:defRPr>
            </a:pPr>
            <a:r>
              <a:rPr lang="tr-TR"/>
              <a:t>(4/b) Zorunlu Sigortalı Sayıları</a:t>
            </a:r>
          </a:p>
        </c:rich>
      </c:tx>
      <c:layout>
        <c:manualLayout>
          <c:xMode val="edge"/>
          <c:yMode val="edge"/>
          <c:x val="0.28893409654851165"/>
          <c:y val="5.7142990262311885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6598360655737704"/>
          <c:y val="0.21071465317147944"/>
          <c:w val="0.68715846994535523"/>
          <c:h val="0.54642952432603986"/>
        </c:manualLayout>
      </c:layout>
      <c:lineChart>
        <c:grouping val="standard"/>
        <c:varyColors val="0"/>
        <c:ser>
          <c:idx val="4"/>
          <c:order val="0"/>
          <c:tx>
            <c:v>2014</c:v>
          </c:tx>
          <c:cat>
            <c:strRef>
              <c:f>'2.Aylara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extLst>
            <c:ext xmlns:c16="http://schemas.microsoft.com/office/drawing/2014/chart" uri="{C3380CC4-5D6E-409C-BE32-E72D297353CC}">
              <c16:uniqueId val="{00000000-605D-4495-AA56-B3B4CE2A48C0}"/>
            </c:ext>
          </c:extLst>
        </c:ser>
        <c:ser>
          <c:idx val="6"/>
          <c:order val="1"/>
          <c:tx>
            <c:v>2017</c:v>
          </c:tx>
          <c:cat>
            <c:strRef>
              <c:f>'2.Aylara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extLst>
            <c:ext xmlns:c16="http://schemas.microsoft.com/office/drawing/2014/chart" uri="{C3380CC4-5D6E-409C-BE32-E72D297353CC}">
              <c16:uniqueId val="{00000001-605D-4495-AA56-B3B4CE2A48C0}"/>
            </c:ext>
          </c:extLst>
        </c:ser>
        <c:ser>
          <c:idx val="0"/>
          <c:order val="2"/>
          <c:tx>
            <c:strRef>
              <c:f>'2.Aylara Göre Sigortalılar'!$I$35</c:f>
              <c:strCache>
                <c:ptCount val="1"/>
                <c:pt idx="0">
                  <c:v>2018</c:v>
                </c:pt>
              </c:strCache>
            </c:strRef>
          </c:tx>
          <c:cat>
            <c:strRef>
              <c:f>'2.Aylara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Sigortalılar'!$I$36:$I$47</c:f>
              <c:numCache>
                <c:formatCode>#,##0</c:formatCod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extLst>
            <c:ext xmlns:c16="http://schemas.microsoft.com/office/drawing/2014/chart" uri="{C3380CC4-5D6E-409C-BE32-E72D297353CC}">
              <c16:uniqueId val="{00000002-605D-4495-AA56-B3B4CE2A48C0}"/>
            </c:ext>
          </c:extLst>
        </c:ser>
        <c:ser>
          <c:idx val="2"/>
          <c:order val="3"/>
          <c:tx>
            <c:strRef>
              <c:f>'2.Aylara Göre Sigortalılar'!$J$35</c:f>
              <c:strCache>
                <c:ptCount val="1"/>
                <c:pt idx="0">
                  <c:v>2019</c:v>
                </c:pt>
              </c:strCache>
            </c:strRef>
          </c:tx>
          <c:cat>
            <c:strRef>
              <c:f>'2.Aylara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Sigortalılar'!$J$36:$J$47</c:f>
              <c:numCache>
                <c:formatCode>#,##0</c:formatCod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extLst>
            <c:ext xmlns:c16="http://schemas.microsoft.com/office/drawing/2014/chart" uri="{C3380CC4-5D6E-409C-BE32-E72D297353CC}">
              <c16:uniqueId val="{00000003-605D-4495-AA56-B3B4CE2A48C0}"/>
            </c:ext>
          </c:extLst>
        </c:ser>
        <c:ser>
          <c:idx val="3"/>
          <c:order val="4"/>
          <c:tx>
            <c:strRef>
              <c:f>'2.Aylara Göre Sigortalılar'!$K$35</c:f>
              <c:strCache>
                <c:ptCount val="1"/>
                <c:pt idx="0">
                  <c:v>2020</c:v>
                </c:pt>
              </c:strCache>
            </c:strRef>
          </c:tx>
          <c:cat>
            <c:strRef>
              <c:f>'2.Aylara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Sigortalılar'!$K$36:$K$47</c:f>
              <c:numCache>
                <c:formatCode>#,##0</c:formatCode>
                <c:ptCount val="12"/>
                <c:pt idx="0">
                  <c:v>2766914</c:v>
                </c:pt>
                <c:pt idx="1">
                  <c:v>2748447</c:v>
                </c:pt>
                <c:pt idx="2">
                  <c:v>2765787</c:v>
                </c:pt>
                <c:pt idx="3">
                  <c:v>2784393</c:v>
                </c:pt>
                <c:pt idx="4">
                  <c:v>2804352</c:v>
                </c:pt>
                <c:pt idx="5">
                  <c:v>2822772</c:v>
                </c:pt>
                <c:pt idx="6">
                  <c:v>2828024</c:v>
                </c:pt>
                <c:pt idx="7">
                  <c:v>2851542</c:v>
                </c:pt>
                <c:pt idx="8">
                  <c:v>2859258</c:v>
                </c:pt>
                <c:pt idx="9">
                  <c:v>2869425</c:v>
                </c:pt>
                <c:pt idx="10">
                  <c:v>2806449</c:v>
                </c:pt>
                <c:pt idx="11">
                  <c:v>2720780</c:v>
                </c:pt>
              </c:numCache>
            </c:numRef>
          </c:val>
          <c:smooth val="0"/>
          <c:extLst>
            <c:ext xmlns:c16="http://schemas.microsoft.com/office/drawing/2014/chart" uri="{C3380CC4-5D6E-409C-BE32-E72D297353CC}">
              <c16:uniqueId val="{00000004-605D-4495-AA56-B3B4CE2A48C0}"/>
            </c:ext>
          </c:extLst>
        </c:ser>
        <c:ser>
          <c:idx val="1"/>
          <c:order val="5"/>
          <c:tx>
            <c:strRef>
              <c:f>'2.Aylara Göre Sigortalılar'!$L$35</c:f>
              <c:strCache>
                <c:ptCount val="1"/>
                <c:pt idx="0">
                  <c:v>2021</c:v>
                </c:pt>
              </c:strCache>
            </c:strRef>
          </c:tx>
          <c:cat>
            <c:strRef>
              <c:f>'2.Aylara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Sigortalılar'!$L$36:$L$47</c:f>
              <c:numCache>
                <c:formatCode>#,##0</c:formatCode>
                <c:ptCount val="12"/>
                <c:pt idx="0">
                  <c:v>2893394</c:v>
                </c:pt>
                <c:pt idx="1">
                  <c:v>2918795</c:v>
                </c:pt>
                <c:pt idx="2">
                  <c:v>2938150</c:v>
                </c:pt>
                <c:pt idx="3">
                  <c:v>2954314</c:v>
                </c:pt>
                <c:pt idx="4">
                  <c:v>2926067</c:v>
                </c:pt>
                <c:pt idx="5">
                  <c:v>2962449</c:v>
                </c:pt>
                <c:pt idx="6">
                  <c:v>2960383</c:v>
                </c:pt>
                <c:pt idx="7">
                  <c:v>2994151</c:v>
                </c:pt>
              </c:numCache>
            </c:numRef>
          </c:val>
          <c:smooth val="0"/>
          <c:extLst>
            <c:ext xmlns:c16="http://schemas.microsoft.com/office/drawing/2014/chart" uri="{C3380CC4-5D6E-409C-BE32-E72D297353CC}">
              <c16:uniqueId val="{00000005-605D-4495-AA56-B3B4CE2A48C0}"/>
            </c:ext>
          </c:extLst>
        </c:ser>
        <c:dLbls>
          <c:showLegendKey val="0"/>
          <c:showVal val="0"/>
          <c:showCatName val="0"/>
          <c:showSerName val="0"/>
          <c:showPercent val="0"/>
          <c:showBubbleSize val="0"/>
        </c:dLbls>
        <c:marker val="1"/>
        <c:smooth val="0"/>
        <c:axId val="1988605840"/>
        <c:axId val="1"/>
      </c:lineChart>
      <c:catAx>
        <c:axId val="198860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25" b="0" i="0" u="none" strike="noStrike" baseline="0">
                <a:solidFill>
                  <a:srgbClr val="000000"/>
                </a:solidFill>
                <a:latin typeface="Arial Tur"/>
                <a:ea typeface="Arial Tur"/>
                <a:cs typeface="Arial Tur"/>
              </a:defRPr>
            </a:pPr>
            <a:endParaRPr lang="tr-TR"/>
          </a:p>
        </c:txPr>
        <c:crossAx val="1"/>
        <c:crossesAt val="2500000"/>
        <c:auto val="1"/>
        <c:lblAlgn val="ctr"/>
        <c:lblOffset val="100"/>
        <c:tickLblSkip val="1"/>
        <c:tickMarkSkip val="1"/>
        <c:noMultiLvlLbl val="0"/>
      </c:catAx>
      <c:valAx>
        <c:axId val="1"/>
        <c:scaling>
          <c:orientation val="minMax"/>
          <c:max val="3100000"/>
          <c:min val="25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988605840"/>
        <c:crosses val="autoZero"/>
        <c:crossBetween val="between"/>
        <c:majorUnit val="100000"/>
        <c:minorUnit val="20000"/>
      </c:valAx>
      <c:spPr>
        <a:gradFill rotWithShape="0">
          <a:gsLst>
            <a:gs pos="0">
              <a:schemeClr val="bg1">
                <a:lumMod val="95000"/>
              </a:schemeClr>
            </a:gs>
            <a:gs pos="36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618016178011878"/>
          <c:y val="0.29290903725791667"/>
          <c:w val="0.11481264500640487"/>
          <c:h val="0.382891487676466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lumMod val="99000"/>
          </a:srgbClr>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Tur"/>
                <a:ea typeface="Arial Tur"/>
                <a:cs typeface="Arial Tur"/>
              </a:defRPr>
            </a:pPr>
            <a:r>
              <a:rPr lang="tr-TR">
                <a:solidFill>
                  <a:sysClr val="windowText" lastClr="000000"/>
                </a:solidFill>
              </a:rPr>
              <a:t> (4/c) Zorunlu Sigortalı Sayıları</a:t>
            </a:r>
          </a:p>
        </c:rich>
      </c:tx>
      <c:layout>
        <c:manualLayout>
          <c:xMode val="edge"/>
          <c:yMode val="edge"/>
          <c:x val="0.30721662382875714"/>
          <c:y val="4.8872312013629876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711340206185567"/>
          <c:y val="0.13138686131386862"/>
          <c:w val="0.65773195876288659"/>
          <c:h val="0.62773722627737227"/>
        </c:manualLayout>
      </c:layout>
      <c:lineChart>
        <c:grouping val="standard"/>
        <c:varyColors val="0"/>
        <c:ser>
          <c:idx val="4"/>
          <c:order val="0"/>
          <c:tx>
            <c:v>2014</c:v>
          </c:tx>
          <c:cat>
            <c:strRef>
              <c:f>'2.Aylara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extLst>
            <c:ext xmlns:c16="http://schemas.microsoft.com/office/drawing/2014/chart" uri="{C3380CC4-5D6E-409C-BE32-E72D297353CC}">
              <c16:uniqueId val="{00000000-12A4-4143-B686-696F5D10151A}"/>
            </c:ext>
          </c:extLst>
        </c:ser>
        <c:ser>
          <c:idx val="6"/>
          <c:order val="1"/>
          <c:tx>
            <c:strRef>
              <c:f>'2.Aylara Göre Sigortalılar'!$H$49</c:f>
              <c:strCache>
                <c:ptCount val="1"/>
                <c:pt idx="0">
                  <c:v>2017</c:v>
                </c:pt>
              </c:strCache>
            </c:strRef>
          </c:tx>
          <c:cat>
            <c:strRef>
              <c:f>'2.Aylara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Sigortalılar'!$H$50:$H$61</c:f>
              <c:numCache>
                <c:formatCode>#,##0</c:formatCod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extLst>
            <c:ext xmlns:c16="http://schemas.microsoft.com/office/drawing/2014/chart" uri="{C3380CC4-5D6E-409C-BE32-E72D297353CC}">
              <c16:uniqueId val="{00000001-12A4-4143-B686-696F5D10151A}"/>
            </c:ext>
          </c:extLst>
        </c:ser>
        <c:ser>
          <c:idx val="0"/>
          <c:order val="2"/>
          <c:tx>
            <c:strRef>
              <c:f>'2.Aylara Göre Sigortalılar'!$I$49</c:f>
              <c:strCache>
                <c:ptCount val="1"/>
                <c:pt idx="0">
                  <c:v>2018</c:v>
                </c:pt>
              </c:strCache>
            </c:strRef>
          </c:tx>
          <c:cat>
            <c:strRef>
              <c:f>'2.Aylara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Sigortalılar'!$I$50:$I$61</c:f>
              <c:numCache>
                <c:formatCode>#,##0</c:formatCod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extLst>
            <c:ext xmlns:c16="http://schemas.microsoft.com/office/drawing/2014/chart" uri="{C3380CC4-5D6E-409C-BE32-E72D297353CC}">
              <c16:uniqueId val="{00000002-12A4-4143-B686-696F5D10151A}"/>
            </c:ext>
          </c:extLst>
        </c:ser>
        <c:ser>
          <c:idx val="2"/>
          <c:order val="3"/>
          <c:tx>
            <c:strRef>
              <c:f>'2.Aylara Göre Sigortalılar'!$J$49</c:f>
              <c:strCache>
                <c:ptCount val="1"/>
                <c:pt idx="0">
                  <c:v>2019</c:v>
                </c:pt>
              </c:strCache>
            </c:strRef>
          </c:tx>
          <c:cat>
            <c:strRef>
              <c:f>'2.Aylara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Sigortalılar'!$J$50:$J$61</c:f>
              <c:numCache>
                <c:formatCode>#,##0</c:formatCod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extLst>
            <c:ext xmlns:c16="http://schemas.microsoft.com/office/drawing/2014/chart" uri="{C3380CC4-5D6E-409C-BE32-E72D297353CC}">
              <c16:uniqueId val="{00000003-12A4-4143-B686-696F5D10151A}"/>
            </c:ext>
          </c:extLst>
        </c:ser>
        <c:ser>
          <c:idx val="3"/>
          <c:order val="4"/>
          <c:tx>
            <c:strRef>
              <c:f>'2.Aylara Göre Sigortalılar'!$K$49</c:f>
              <c:strCache>
                <c:ptCount val="1"/>
                <c:pt idx="0">
                  <c:v>2020</c:v>
                </c:pt>
              </c:strCache>
            </c:strRef>
          </c:tx>
          <c:cat>
            <c:strRef>
              <c:f>'2.Aylara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Sigortalılar'!$K$50:$K$61</c:f>
              <c:numCache>
                <c:formatCode>#,##0</c:formatCode>
                <c:ptCount val="12"/>
                <c:pt idx="0">
                  <c:v>3110922</c:v>
                </c:pt>
                <c:pt idx="1">
                  <c:v>3115640</c:v>
                </c:pt>
                <c:pt idx="2">
                  <c:v>3108959</c:v>
                </c:pt>
                <c:pt idx="3">
                  <c:v>3119852</c:v>
                </c:pt>
                <c:pt idx="4">
                  <c:v>3119932</c:v>
                </c:pt>
                <c:pt idx="5">
                  <c:v>3119541</c:v>
                </c:pt>
                <c:pt idx="6">
                  <c:v>3119297</c:v>
                </c:pt>
                <c:pt idx="7">
                  <c:v>3112875</c:v>
                </c:pt>
                <c:pt idx="8">
                  <c:v>3112213</c:v>
                </c:pt>
                <c:pt idx="9">
                  <c:v>3133911</c:v>
                </c:pt>
                <c:pt idx="10">
                  <c:v>3143475</c:v>
                </c:pt>
                <c:pt idx="11">
                  <c:v>3140410</c:v>
                </c:pt>
              </c:numCache>
            </c:numRef>
          </c:val>
          <c:smooth val="0"/>
          <c:extLst>
            <c:ext xmlns:c16="http://schemas.microsoft.com/office/drawing/2014/chart" uri="{C3380CC4-5D6E-409C-BE32-E72D297353CC}">
              <c16:uniqueId val="{00000004-12A4-4143-B686-696F5D10151A}"/>
            </c:ext>
          </c:extLst>
        </c:ser>
        <c:ser>
          <c:idx val="1"/>
          <c:order val="5"/>
          <c:tx>
            <c:strRef>
              <c:f>'2.Aylara Göre Sigortalılar'!$L$49</c:f>
              <c:strCache>
                <c:ptCount val="1"/>
                <c:pt idx="0">
                  <c:v>2021</c:v>
                </c:pt>
              </c:strCache>
            </c:strRef>
          </c:tx>
          <c:cat>
            <c:strRef>
              <c:f>'2.Aylara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Sigortalılar'!$L$50:$L$61</c:f>
              <c:numCache>
                <c:formatCode>#,##0</c:formatCode>
                <c:ptCount val="12"/>
                <c:pt idx="0">
                  <c:v>3148682</c:v>
                </c:pt>
                <c:pt idx="1">
                  <c:v>3144723</c:v>
                </c:pt>
                <c:pt idx="2">
                  <c:v>3144608</c:v>
                </c:pt>
                <c:pt idx="3">
                  <c:v>3148326</c:v>
                </c:pt>
                <c:pt idx="4">
                  <c:v>3145479</c:v>
                </c:pt>
                <c:pt idx="5">
                  <c:v>3148469</c:v>
                </c:pt>
                <c:pt idx="6">
                  <c:v>3144628</c:v>
                </c:pt>
                <c:pt idx="7">
                  <c:v>3133244</c:v>
                </c:pt>
              </c:numCache>
            </c:numRef>
          </c:val>
          <c:smooth val="0"/>
          <c:extLst>
            <c:ext xmlns:c16="http://schemas.microsoft.com/office/drawing/2014/chart" uri="{C3380CC4-5D6E-409C-BE32-E72D297353CC}">
              <c16:uniqueId val="{00000005-12A4-4143-B686-696F5D10151A}"/>
            </c:ext>
          </c:extLst>
        </c:ser>
        <c:dLbls>
          <c:showLegendKey val="0"/>
          <c:showVal val="0"/>
          <c:showCatName val="0"/>
          <c:showSerName val="0"/>
          <c:showPercent val="0"/>
          <c:showBubbleSize val="0"/>
        </c:dLbls>
        <c:marker val="1"/>
        <c:smooth val="0"/>
        <c:axId val="1988602928"/>
        <c:axId val="1"/>
      </c:lineChart>
      <c:catAx>
        <c:axId val="198860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3200000"/>
          <c:min val="272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988602928"/>
        <c:crosses val="autoZero"/>
        <c:crossBetween val="between"/>
        <c:majorUnit val="100000"/>
        <c:minorUnit val="100000"/>
      </c:valAx>
      <c:spPr>
        <a:gradFill>
          <a:gsLst>
            <a:gs pos="0">
              <a:srgbClr val="99CCFF">
                <a:alpha val="99000"/>
              </a:srgbClr>
            </a:gs>
            <a:gs pos="50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3767813997343588"/>
          <c:y val="0.20176052554834156"/>
          <c:w val="0.1162007080721128"/>
          <c:h val="0.37841322466270666"/>
        </c:manualLayout>
      </c:layout>
      <c:overlay val="0"/>
      <c:spPr>
        <a:solidFill>
          <a:schemeClr val="bg1"/>
        </a:solidFill>
        <a:ln w="3175">
          <a:solidFill>
            <a:srgbClr val="000000">
              <a:alpha val="69000"/>
            </a:srgbClr>
          </a:solidFill>
          <a:prstDash val="solid"/>
        </a:ln>
        <a:effectLst>
          <a:glow rad="127000">
            <a:schemeClr val="bg1"/>
          </a:glow>
          <a:outerShdw blurRad="50800" dist="50800" sx="1000" sy="1000" algn="ctr" rotWithShape="0">
            <a:schemeClr val="tx1"/>
          </a:outerShdw>
          <a:softEdge rad="0"/>
        </a:effectLst>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18900000" scaled="1"/>
    </a:gradFill>
    <a:ln w="3175" cap="flat">
      <a:solidFill>
        <a:schemeClr val="tx1"/>
      </a:solidFill>
      <a:prstDash val="solid"/>
    </a:ln>
    <a:effectLst>
      <a:outerShdw dist="35921" dir="2700000" algn="br">
        <a:srgbClr val="000000"/>
      </a:outerShdw>
      <a:softEdge rad="0"/>
    </a:effectLst>
    <a:scene3d>
      <a:camera prst="orthographicFront"/>
      <a:lightRig rig="threePt" dir="t"/>
    </a:scene3d>
    <a:sp3d>
      <a:bevelB/>
    </a:sp3d>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Tur"/>
                <a:ea typeface="Arial Tur"/>
                <a:cs typeface="Arial Tur"/>
              </a:defRPr>
            </a:pPr>
            <a:r>
              <a:rPr lang="tr-TR"/>
              <a:t>SGK Toplam Zorunlu Sigortalı Sayıları</a:t>
            </a:r>
          </a:p>
        </c:rich>
      </c:tx>
      <c:layout>
        <c:manualLayout>
          <c:xMode val="edge"/>
          <c:yMode val="edge"/>
          <c:x val="0.33072439115842223"/>
          <c:y val="6.3973399833748959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strRef>
              <c:f>'2.Aylara Göre Sigortalılar'!$E$6</c:f>
              <c:strCache>
                <c:ptCount val="1"/>
                <c:pt idx="0">
                  <c:v>2014</c:v>
                </c:pt>
              </c:strCache>
            </c:strRef>
          </c:tx>
          <c:cat>
            <c:strRef>
              <c:f>'2.Aylara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Sigortalılar'!$E$7:$E$18</c:f>
              <c:numCache>
                <c:formatCode>#,##0</c:formatCod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extLst>
            <c:ext xmlns:c16="http://schemas.microsoft.com/office/drawing/2014/chart" uri="{C3380CC4-5D6E-409C-BE32-E72D297353CC}">
              <c16:uniqueId val="{00000000-5252-4AA0-AC0E-25085ED11D71}"/>
            </c:ext>
          </c:extLst>
        </c:ser>
        <c:ser>
          <c:idx val="1"/>
          <c:order val="1"/>
          <c:tx>
            <c:strRef>
              <c:f>'2.Aylara Göre Sigortalılar'!$H$6</c:f>
              <c:strCache>
                <c:ptCount val="1"/>
                <c:pt idx="0">
                  <c:v>2017</c:v>
                </c:pt>
              </c:strCache>
            </c:strRef>
          </c:tx>
          <c:cat>
            <c:strRef>
              <c:f>'2.Aylara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Sigortalılar'!$H$7:$H$18</c:f>
              <c:numCache>
                <c:formatCode>#,##0</c:formatCod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extLst>
            <c:ext xmlns:c16="http://schemas.microsoft.com/office/drawing/2014/chart" uri="{C3380CC4-5D6E-409C-BE32-E72D297353CC}">
              <c16:uniqueId val="{00000001-5252-4AA0-AC0E-25085ED11D71}"/>
            </c:ext>
          </c:extLst>
        </c:ser>
        <c:ser>
          <c:idx val="2"/>
          <c:order val="2"/>
          <c:tx>
            <c:strRef>
              <c:f>'2.Aylara Göre Sigortalılar'!$I$6</c:f>
              <c:strCache>
                <c:ptCount val="1"/>
                <c:pt idx="0">
                  <c:v>2018</c:v>
                </c:pt>
              </c:strCache>
            </c:strRef>
          </c:tx>
          <c:cat>
            <c:strRef>
              <c:f>'2.Aylara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Sigortalılar'!$I$7:$I$18</c:f>
              <c:numCache>
                <c:formatCode>#,##0</c:formatCod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extLst>
            <c:ext xmlns:c16="http://schemas.microsoft.com/office/drawing/2014/chart" uri="{C3380CC4-5D6E-409C-BE32-E72D297353CC}">
              <c16:uniqueId val="{00000002-5252-4AA0-AC0E-25085ED11D71}"/>
            </c:ext>
          </c:extLst>
        </c:ser>
        <c:ser>
          <c:idx val="3"/>
          <c:order val="3"/>
          <c:tx>
            <c:strRef>
              <c:f>'2.Aylara Göre Sigortalılar'!$J$6</c:f>
              <c:strCache>
                <c:ptCount val="1"/>
                <c:pt idx="0">
                  <c:v>2019</c:v>
                </c:pt>
              </c:strCache>
            </c:strRef>
          </c:tx>
          <c:cat>
            <c:strRef>
              <c:f>'2.Aylara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Sigortalılar'!$J$7:$J$18</c:f>
              <c:numCache>
                <c:formatCode>#,##0</c:formatCod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extLst>
            <c:ext xmlns:c16="http://schemas.microsoft.com/office/drawing/2014/chart" uri="{C3380CC4-5D6E-409C-BE32-E72D297353CC}">
              <c16:uniqueId val="{00000003-5252-4AA0-AC0E-25085ED11D71}"/>
            </c:ext>
          </c:extLst>
        </c:ser>
        <c:ser>
          <c:idx val="4"/>
          <c:order val="4"/>
          <c:tx>
            <c:v>2020</c:v>
          </c:tx>
          <c:cat>
            <c:strRef>
              <c:f>'2.Aylara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Sigortalılar'!$K$7:$K$18</c:f>
              <c:numCache>
                <c:formatCode>#,##0</c:formatCode>
                <c:ptCount val="12"/>
                <c:pt idx="0">
                  <c:v>20032004</c:v>
                </c:pt>
                <c:pt idx="1">
                  <c:v>20075675</c:v>
                </c:pt>
                <c:pt idx="2">
                  <c:v>20214050</c:v>
                </c:pt>
                <c:pt idx="3">
                  <c:v>19752080</c:v>
                </c:pt>
                <c:pt idx="4">
                  <c:v>19843495</c:v>
                </c:pt>
                <c:pt idx="5">
                  <c:v>20373446</c:v>
                </c:pt>
                <c:pt idx="6">
                  <c:v>20380102</c:v>
                </c:pt>
                <c:pt idx="7">
                  <c:v>20713606</c:v>
                </c:pt>
                <c:pt idx="8">
                  <c:v>20970323</c:v>
                </c:pt>
                <c:pt idx="9">
                  <c:v>21374683</c:v>
                </c:pt>
                <c:pt idx="10">
                  <c:v>21125594</c:v>
                </c:pt>
                <c:pt idx="11">
                  <c:v>21064613</c:v>
                </c:pt>
              </c:numCache>
            </c:numRef>
          </c:val>
          <c:smooth val="0"/>
          <c:extLst>
            <c:ext xmlns:c16="http://schemas.microsoft.com/office/drawing/2014/chart" uri="{C3380CC4-5D6E-409C-BE32-E72D297353CC}">
              <c16:uniqueId val="{00000004-5252-4AA0-AC0E-25085ED11D71}"/>
            </c:ext>
          </c:extLst>
        </c:ser>
        <c:ser>
          <c:idx val="5"/>
          <c:order val="5"/>
          <c:tx>
            <c:strRef>
              <c:f>'2.Aylara Göre Sigortalılar'!$L$6</c:f>
              <c:strCache>
                <c:ptCount val="1"/>
                <c:pt idx="0">
                  <c:v>2021</c:v>
                </c:pt>
              </c:strCache>
            </c:strRef>
          </c:tx>
          <c:cat>
            <c:strRef>
              <c:f>'2.Aylara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Sigortalılar'!$L$7:$L$14</c:f>
              <c:numCache>
                <c:formatCode>#,##0</c:formatCode>
                <c:ptCount val="8"/>
                <c:pt idx="0">
                  <c:v>21097678</c:v>
                </c:pt>
                <c:pt idx="1">
                  <c:v>21141033</c:v>
                </c:pt>
                <c:pt idx="2">
                  <c:v>21464579</c:v>
                </c:pt>
                <c:pt idx="3">
                  <c:v>21896828</c:v>
                </c:pt>
                <c:pt idx="4">
                  <c:v>21925160</c:v>
                </c:pt>
                <c:pt idx="5">
                  <c:v>22144897</c:v>
                </c:pt>
                <c:pt idx="6">
                  <c:v>22120535</c:v>
                </c:pt>
                <c:pt idx="7">
                  <c:v>22152695</c:v>
                </c:pt>
              </c:numCache>
            </c:numRef>
          </c:val>
          <c:smooth val="0"/>
          <c:extLst>
            <c:ext xmlns:c16="http://schemas.microsoft.com/office/drawing/2014/chart" uri="{C3380CC4-5D6E-409C-BE32-E72D297353CC}">
              <c16:uniqueId val="{00000005-5252-4AA0-AC0E-25085ED11D71}"/>
            </c:ext>
          </c:extLst>
        </c:ser>
        <c:dLbls>
          <c:showLegendKey val="0"/>
          <c:showVal val="0"/>
          <c:showCatName val="0"/>
          <c:showSerName val="0"/>
          <c:showPercent val="0"/>
          <c:showBubbleSize val="0"/>
        </c:dLbls>
        <c:marker val="1"/>
        <c:smooth val="0"/>
        <c:axId val="1988603344"/>
        <c:axId val="1"/>
      </c:lineChart>
      <c:catAx>
        <c:axId val="198860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23000000"/>
          <c:min val="170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988603344"/>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5368542346840781"/>
          <c:y val="0.2593602607654093"/>
          <c:w val="0.11721290936193951"/>
          <c:h val="0.3227364659218097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hyperlink" Target="#&#304;&#199;&#304;NDEK&#304;LER!A1"/></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60960</xdr:rowOff>
    </xdr:from>
    <xdr:to>
      <xdr:col>0</xdr:col>
      <xdr:colOff>993435</xdr:colOff>
      <xdr:row>1</xdr:row>
      <xdr:rowOff>94336</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68580" y="6096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47402</xdr:colOff>
      <xdr:row>0</xdr:row>
      <xdr:rowOff>50576</xdr:rowOff>
    </xdr:from>
    <xdr:to>
      <xdr:col>1</xdr:col>
      <xdr:colOff>713992</xdr:colOff>
      <xdr:row>1</xdr:row>
      <xdr:rowOff>129598</xdr:rowOff>
    </xdr:to>
    <xdr:sp macro="" textlink="">
      <xdr:nvSpPr>
        <xdr:cNvPr id="5" name="Dikdörtgen: Yuvarlatılmış Üst Köşeler 2">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47402" y="50576"/>
          <a:ext cx="1025178" cy="280728"/>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0</xdr:row>
      <xdr:rowOff>123825</xdr:rowOff>
    </xdr:from>
    <xdr:to>
      <xdr:col>1</xdr:col>
      <xdr:colOff>729903</xdr:colOff>
      <xdr:row>1</xdr:row>
      <xdr:rowOff>14028</xdr:rowOff>
    </xdr:to>
    <xdr:sp macro="" textlink="">
      <xdr:nvSpPr>
        <xdr:cNvPr id="98" name="Dikdörtgen: Yuvarlatılmış Üst Köşeler 2">
          <a:hlinkClick xmlns:r="http://schemas.openxmlformats.org/officeDocument/2006/relationships" r:id="rId1"/>
          <a:extLst>
            <a:ext uri="{FF2B5EF4-FFF2-40B4-BE49-F238E27FC236}">
              <a16:creationId xmlns:a16="http://schemas.microsoft.com/office/drawing/2014/main" id="{00000000-0008-0000-0B00-000062000000}"/>
            </a:ext>
          </a:extLst>
        </xdr:cNvPr>
        <xdr:cNvSpPr/>
      </xdr:nvSpPr>
      <xdr:spPr>
        <a:xfrm>
          <a:off x="66675" y="123825"/>
          <a:ext cx="1025178" cy="280728"/>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55245</xdr:colOff>
      <xdr:row>0</xdr:row>
      <xdr:rowOff>86995</xdr:rowOff>
    </xdr:from>
    <xdr:to>
      <xdr:col>1</xdr:col>
      <xdr:colOff>598567</xdr:colOff>
      <xdr:row>1</xdr:row>
      <xdr:rowOff>139093</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68FF0704-66F8-48CF-ABFE-C723DBC8BAB9}"/>
            </a:ext>
          </a:extLst>
        </xdr:cNvPr>
        <xdr:cNvSpPr/>
      </xdr:nvSpPr>
      <xdr:spPr>
        <a:xfrm>
          <a:off x="55245" y="86995"/>
          <a:ext cx="905272" cy="29022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89064</xdr:colOff>
      <xdr:row>0</xdr:row>
      <xdr:rowOff>38100</xdr:rowOff>
    </xdr:from>
    <xdr:to>
      <xdr:col>1</xdr:col>
      <xdr:colOff>805210</xdr:colOff>
      <xdr:row>1</xdr:row>
      <xdr:rowOff>76345</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9064" y="38100"/>
          <a:ext cx="1146307" cy="27381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55245</xdr:colOff>
      <xdr:row>0</xdr:row>
      <xdr:rowOff>86995</xdr:rowOff>
    </xdr:from>
    <xdr:to>
      <xdr:col>1</xdr:col>
      <xdr:colOff>598567</xdr:colOff>
      <xdr:row>1</xdr:row>
      <xdr:rowOff>139093</xdr:rowOff>
    </xdr:to>
    <xdr:sp macro="" textlink="">
      <xdr:nvSpPr>
        <xdr:cNvPr id="65" name="Dikdörtgen: Yuvarlatılmış Üst Köşeler 2">
          <a:hlinkClick xmlns:r="http://schemas.openxmlformats.org/officeDocument/2006/relationships" r:id="rId1"/>
          <a:extLst>
            <a:ext uri="{FF2B5EF4-FFF2-40B4-BE49-F238E27FC236}">
              <a16:creationId xmlns:a16="http://schemas.microsoft.com/office/drawing/2014/main" id="{00000000-0008-0000-0D00-000041000000}"/>
            </a:ext>
          </a:extLst>
        </xdr:cNvPr>
        <xdr:cNvSpPr/>
      </xdr:nvSpPr>
      <xdr:spPr>
        <a:xfrm>
          <a:off x="55245" y="86995"/>
          <a:ext cx="905272" cy="29022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31750</xdr:rowOff>
    </xdr:from>
    <xdr:to>
      <xdr:col>1</xdr:col>
      <xdr:colOff>563645</xdr:colOff>
      <xdr:row>1</xdr:row>
      <xdr:rowOff>106845</xdr:rowOff>
    </xdr:to>
    <xdr:sp macro="" textlink="">
      <xdr:nvSpPr>
        <xdr:cNvPr id="6" name="Dikdörtgen: Yuvarlatılmış Üst Köşeler 2">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a:off x="47625" y="31750"/>
          <a:ext cx="916070" cy="31322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68580</xdr:colOff>
      <xdr:row>0</xdr:row>
      <xdr:rowOff>38100</xdr:rowOff>
    </xdr:from>
    <xdr:to>
      <xdr:col>0</xdr:col>
      <xdr:colOff>993054</xdr:colOff>
      <xdr:row>1</xdr:row>
      <xdr:rowOff>109539</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8580" y="3810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93345</xdr:colOff>
      <xdr:row>0</xdr:row>
      <xdr:rowOff>86995</xdr:rowOff>
    </xdr:from>
    <xdr:to>
      <xdr:col>1</xdr:col>
      <xdr:colOff>609600</xdr:colOff>
      <xdr:row>0</xdr:row>
      <xdr:rowOff>352425</xdr:rowOff>
    </xdr:to>
    <xdr:sp macro="" textlink="">
      <xdr:nvSpPr>
        <xdr:cNvPr id="21" name="Dikdörtgen: Yuvarlatılmış Üst Köşeler 2">
          <a:hlinkClick xmlns:r="http://schemas.openxmlformats.org/officeDocument/2006/relationships" r:id="rId1"/>
          <a:extLst>
            <a:ext uri="{FF2B5EF4-FFF2-40B4-BE49-F238E27FC236}">
              <a16:creationId xmlns:a16="http://schemas.microsoft.com/office/drawing/2014/main" id="{00000000-0008-0000-1000-000015000000}"/>
            </a:ext>
          </a:extLst>
        </xdr:cNvPr>
        <xdr:cNvSpPr/>
      </xdr:nvSpPr>
      <xdr:spPr>
        <a:xfrm>
          <a:off x="93345" y="86995"/>
          <a:ext cx="878205" cy="26543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97155</xdr:colOff>
      <xdr:row>0</xdr:row>
      <xdr:rowOff>51435</xdr:rowOff>
    </xdr:from>
    <xdr:to>
      <xdr:col>0</xdr:col>
      <xdr:colOff>988216</xdr:colOff>
      <xdr:row>1</xdr:row>
      <xdr:rowOff>77319</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97155" y="51435"/>
          <a:ext cx="891061" cy="264009"/>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38100</xdr:rowOff>
    </xdr:from>
    <xdr:to>
      <xdr:col>1</xdr:col>
      <xdr:colOff>599948</xdr:colOff>
      <xdr:row>1</xdr:row>
      <xdr:rowOff>83820</xdr:rowOff>
    </xdr:to>
    <xdr:sp macro="" textlink="">
      <xdr:nvSpPr>
        <xdr:cNvPr id="33" name="Dikdörtgen: Yuvarlatılmış Üst Köşeler 2">
          <a:hlinkClick xmlns:r="http://schemas.openxmlformats.org/officeDocument/2006/relationships" r:id="rId1"/>
          <a:extLst>
            <a:ext uri="{FF2B5EF4-FFF2-40B4-BE49-F238E27FC236}">
              <a16:creationId xmlns:a16="http://schemas.microsoft.com/office/drawing/2014/main" id="{00000000-0008-0000-1200-000021000000}"/>
            </a:ext>
          </a:extLst>
        </xdr:cNvPr>
        <xdr:cNvSpPr/>
      </xdr:nvSpPr>
      <xdr:spPr>
        <a:xfrm>
          <a:off x="85725" y="38100"/>
          <a:ext cx="1361948" cy="28384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0</xdr:row>
      <xdr:rowOff>53340</xdr:rowOff>
    </xdr:from>
    <xdr:to>
      <xdr:col>1</xdr:col>
      <xdr:colOff>396240</xdr:colOff>
      <xdr:row>1</xdr:row>
      <xdr:rowOff>83820</xdr:rowOff>
    </xdr:to>
    <xdr:sp macro="" textlink="">
      <xdr:nvSpPr>
        <xdr:cNvPr id="7" name="Dikdörtgen: Yuvarlatılmış Üst Köşeler 2">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53340" y="5334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91440</xdr:colOff>
      <xdr:row>0</xdr:row>
      <xdr:rowOff>55880</xdr:rowOff>
    </xdr:from>
    <xdr:to>
      <xdr:col>1</xdr:col>
      <xdr:colOff>675405</xdr:colOff>
      <xdr:row>1</xdr:row>
      <xdr:rowOff>114498</xdr:rowOff>
    </xdr:to>
    <xdr:sp macro="" textlink="">
      <xdr:nvSpPr>
        <xdr:cNvPr id="101" name="Dikdörtgen: Yuvarlatılmış Üst Köşeler 2">
          <a:hlinkClick xmlns:r="http://schemas.openxmlformats.org/officeDocument/2006/relationships" r:id="rId1"/>
          <a:extLst>
            <a:ext uri="{FF2B5EF4-FFF2-40B4-BE49-F238E27FC236}">
              <a16:creationId xmlns:a16="http://schemas.microsoft.com/office/drawing/2014/main" id="{00000000-0008-0000-1300-000065000000}"/>
            </a:ext>
          </a:extLst>
        </xdr:cNvPr>
        <xdr:cNvSpPr/>
      </xdr:nvSpPr>
      <xdr:spPr>
        <a:xfrm>
          <a:off x="91440" y="55880"/>
          <a:ext cx="945915" cy="29674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51435</xdr:colOff>
      <xdr:row>0</xdr:row>
      <xdr:rowOff>17780</xdr:rowOff>
    </xdr:from>
    <xdr:to>
      <xdr:col>1</xdr:col>
      <xdr:colOff>566590</xdr:colOff>
      <xdr:row>1</xdr:row>
      <xdr:rowOff>76398</xdr:rowOff>
    </xdr:to>
    <xdr:sp macro="" textlink="">
      <xdr:nvSpPr>
        <xdr:cNvPr id="383" name="Dikdörtgen: Yuvarlatılmış Üst Köşeler 2">
          <a:hlinkClick xmlns:r="http://schemas.openxmlformats.org/officeDocument/2006/relationships" r:id="rId1"/>
          <a:extLst>
            <a:ext uri="{FF2B5EF4-FFF2-40B4-BE49-F238E27FC236}">
              <a16:creationId xmlns:a16="http://schemas.microsoft.com/office/drawing/2014/main" id="{00000000-0008-0000-1400-00007F010000}"/>
            </a:ext>
          </a:extLst>
        </xdr:cNvPr>
        <xdr:cNvSpPr/>
      </xdr:nvSpPr>
      <xdr:spPr>
        <a:xfrm>
          <a:off x="51435" y="17780"/>
          <a:ext cx="962830" cy="29674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64770</xdr:colOff>
      <xdr:row>0</xdr:row>
      <xdr:rowOff>5715</xdr:rowOff>
    </xdr:from>
    <xdr:to>
      <xdr:col>1</xdr:col>
      <xdr:colOff>577651</xdr:colOff>
      <xdr:row>1</xdr:row>
      <xdr:rowOff>35995</xdr:rowOff>
    </xdr:to>
    <xdr:sp macro="" textlink="">
      <xdr:nvSpPr>
        <xdr:cNvPr id="257" name="Dikdörtgen: Yuvarlatılmış Üst Köşeler 2">
          <a:hlinkClick xmlns:r="http://schemas.openxmlformats.org/officeDocument/2006/relationships" r:id="rId1"/>
          <a:extLst>
            <a:ext uri="{FF2B5EF4-FFF2-40B4-BE49-F238E27FC236}">
              <a16:creationId xmlns:a16="http://schemas.microsoft.com/office/drawing/2014/main" id="{00000000-0008-0000-1500-000001010000}"/>
            </a:ext>
          </a:extLst>
        </xdr:cNvPr>
        <xdr:cNvSpPr/>
      </xdr:nvSpPr>
      <xdr:spPr>
        <a:xfrm>
          <a:off x="64770" y="5715"/>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541456</xdr:colOff>
      <xdr:row>1</xdr:row>
      <xdr:rowOff>116005</xdr:rowOff>
    </xdr:to>
    <xdr:sp macro="" textlink="">
      <xdr:nvSpPr>
        <xdr:cNvPr id="193" name="Dikdörtgen: Yuvarlatılmış Üst Köşeler 2">
          <a:hlinkClick xmlns:r="http://schemas.openxmlformats.org/officeDocument/2006/relationships" r:id="rId1"/>
          <a:extLst>
            <a:ext uri="{FF2B5EF4-FFF2-40B4-BE49-F238E27FC236}">
              <a16:creationId xmlns:a16="http://schemas.microsoft.com/office/drawing/2014/main" id="{00000000-0008-0000-1600-0000C1000000}"/>
            </a:ext>
          </a:extLst>
        </xdr:cNvPr>
        <xdr:cNvSpPr/>
      </xdr:nvSpPr>
      <xdr:spPr>
        <a:xfrm>
          <a:off x="57150" y="38100"/>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85725</xdr:colOff>
      <xdr:row>0</xdr:row>
      <xdr:rowOff>85725</xdr:rowOff>
    </xdr:from>
    <xdr:to>
      <xdr:col>1</xdr:col>
      <xdr:colOff>570031</xdr:colOff>
      <xdr:row>1</xdr:row>
      <xdr:rowOff>163630</xdr:rowOff>
    </xdr:to>
    <xdr:sp macro="" textlink="">
      <xdr:nvSpPr>
        <xdr:cNvPr id="169" name="Dikdörtgen: Yuvarlatılmış Üst Köşeler 2">
          <a:hlinkClick xmlns:r="http://schemas.openxmlformats.org/officeDocument/2006/relationships" r:id="rId1"/>
          <a:extLst>
            <a:ext uri="{FF2B5EF4-FFF2-40B4-BE49-F238E27FC236}">
              <a16:creationId xmlns:a16="http://schemas.microsoft.com/office/drawing/2014/main" id="{00000000-0008-0000-1700-0000A9000000}"/>
            </a:ext>
          </a:extLst>
        </xdr:cNvPr>
        <xdr:cNvSpPr/>
      </xdr:nvSpPr>
      <xdr:spPr>
        <a:xfrm>
          <a:off x="85725" y="85725"/>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xdr:col>
      <xdr:colOff>570031</xdr:colOff>
      <xdr:row>1</xdr:row>
      <xdr:rowOff>135055</xdr:rowOff>
    </xdr:to>
    <xdr:sp macro="" textlink="">
      <xdr:nvSpPr>
        <xdr:cNvPr id="7" name="Dikdörtgen: Yuvarlatılmış Üst Köşeler 2">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85725" y="57150"/>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32385</xdr:colOff>
      <xdr:row>0</xdr:row>
      <xdr:rowOff>39370</xdr:rowOff>
    </xdr:from>
    <xdr:to>
      <xdr:col>0</xdr:col>
      <xdr:colOff>998288</xdr:colOff>
      <xdr:row>1</xdr:row>
      <xdr:rowOff>84019</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0960" y="4572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53340</xdr:rowOff>
    </xdr:from>
    <xdr:to>
      <xdr:col>0</xdr:col>
      <xdr:colOff>1000736</xdr:colOff>
      <xdr:row>1</xdr:row>
      <xdr:rowOff>83620</xdr:rowOff>
    </xdr:to>
    <xdr:sp macro="" textlink="">
      <xdr:nvSpPr>
        <xdr:cNvPr id="14" name="Dikdörtgen: Yuvarlatılmış Üst Köşeler 2">
          <a:hlinkClick xmlns:r="http://schemas.openxmlformats.org/officeDocument/2006/relationships" r:id="rId1"/>
          <a:extLst>
            <a:ext uri="{FF2B5EF4-FFF2-40B4-BE49-F238E27FC236}">
              <a16:creationId xmlns:a16="http://schemas.microsoft.com/office/drawing/2014/main" id="{00000000-0008-0000-0300-00000E000000}"/>
            </a:ext>
          </a:extLst>
        </xdr:cNvPr>
        <xdr:cNvSpPr/>
      </xdr:nvSpPr>
      <xdr:spPr>
        <a:xfrm>
          <a:off x="68580" y="291465"/>
          <a:ext cx="932156" cy="3731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0</xdr:col>
      <xdr:colOff>68580</xdr:colOff>
      <xdr:row>0</xdr:row>
      <xdr:rowOff>53340</xdr:rowOff>
    </xdr:from>
    <xdr:to>
      <xdr:col>0</xdr:col>
      <xdr:colOff>1000736</xdr:colOff>
      <xdr:row>1</xdr:row>
      <xdr:rowOff>83620</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8580" y="53340"/>
          <a:ext cx="932156"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0</xdr:row>
      <xdr:rowOff>53340</xdr:rowOff>
    </xdr:from>
    <xdr:to>
      <xdr:col>1</xdr:col>
      <xdr:colOff>419100</xdr:colOff>
      <xdr:row>1</xdr:row>
      <xdr:rowOff>57150</xdr:rowOff>
    </xdr:to>
    <xdr:sp macro="" textlink="">
      <xdr:nvSpPr>
        <xdr:cNvPr id="5" name="Dikdörtgen: Yuvarlatılmış Üst Köşeler 2">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8580" y="53340"/>
          <a:ext cx="960120" cy="25146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352425</xdr:colOff>
      <xdr:row>18</xdr:row>
      <xdr:rowOff>285750</xdr:rowOff>
    </xdr:from>
    <xdr:to>
      <xdr:col>21</xdr:col>
      <xdr:colOff>285750</xdr:colOff>
      <xdr:row>32</xdr:row>
      <xdr:rowOff>114300</xdr:rowOff>
    </xdr:to>
    <xdr:graphicFrame macro="">
      <xdr:nvGraphicFramePr>
        <xdr:cNvPr id="27746134" name="Grafik 1029">
          <a:extLst>
            <a:ext uri="{FF2B5EF4-FFF2-40B4-BE49-F238E27FC236}">
              <a16:creationId xmlns:a16="http://schemas.microsoft.com/office/drawing/2014/main" id="{00000000-0008-0000-0500-0000565F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276225</xdr:colOff>
      <xdr:row>34</xdr:row>
      <xdr:rowOff>28575</xdr:rowOff>
    </xdr:from>
    <xdr:to>
      <xdr:col>21</xdr:col>
      <xdr:colOff>285750</xdr:colOff>
      <xdr:row>47</xdr:row>
      <xdr:rowOff>28575</xdr:rowOff>
    </xdr:to>
    <xdr:graphicFrame macro="">
      <xdr:nvGraphicFramePr>
        <xdr:cNvPr id="27746135" name="Grafik 1030">
          <a:extLst>
            <a:ext uri="{FF2B5EF4-FFF2-40B4-BE49-F238E27FC236}">
              <a16:creationId xmlns:a16="http://schemas.microsoft.com/office/drawing/2014/main" id="{00000000-0008-0000-0500-0000575F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476250</xdr:colOff>
      <xdr:row>48</xdr:row>
      <xdr:rowOff>95250</xdr:rowOff>
    </xdr:from>
    <xdr:to>
      <xdr:col>21</xdr:col>
      <xdr:colOff>419100</xdr:colOff>
      <xdr:row>61</xdr:row>
      <xdr:rowOff>161925</xdr:rowOff>
    </xdr:to>
    <xdr:graphicFrame macro="">
      <xdr:nvGraphicFramePr>
        <xdr:cNvPr id="27746136" name="Grafik 1031">
          <a:extLst>
            <a:ext uri="{FF2B5EF4-FFF2-40B4-BE49-F238E27FC236}">
              <a16:creationId xmlns:a16="http://schemas.microsoft.com/office/drawing/2014/main" id="{00000000-0008-0000-0500-0000585F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43815</xdr:colOff>
      <xdr:row>0</xdr:row>
      <xdr:rowOff>38100</xdr:rowOff>
    </xdr:from>
    <xdr:to>
      <xdr:col>0</xdr:col>
      <xdr:colOff>967112</xdr:colOff>
      <xdr:row>1</xdr:row>
      <xdr:rowOff>83820</xdr:rowOff>
    </xdr:to>
    <xdr:sp macro="" textlink="">
      <xdr:nvSpPr>
        <xdr:cNvPr id="11" name="Dikdörtgen: Yuvarlatılmış Üst Köşeler 2">
          <a:hlinkClick xmlns:r="http://schemas.openxmlformats.org/officeDocument/2006/relationships" r:id="rId4"/>
          <a:extLst>
            <a:ext uri="{FF2B5EF4-FFF2-40B4-BE49-F238E27FC236}">
              <a16:creationId xmlns:a16="http://schemas.microsoft.com/office/drawing/2014/main" id="{00000000-0008-0000-0500-00000B000000}"/>
            </a:ext>
          </a:extLst>
        </xdr:cNvPr>
        <xdr:cNvSpPr/>
      </xdr:nvSpPr>
      <xdr:spPr>
        <a:xfrm>
          <a:off x="53340" y="3810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12</xdr:col>
      <xdr:colOff>438150</xdr:colOff>
      <xdr:row>4</xdr:row>
      <xdr:rowOff>95250</xdr:rowOff>
    </xdr:from>
    <xdr:to>
      <xdr:col>21</xdr:col>
      <xdr:colOff>333375</xdr:colOff>
      <xdr:row>18</xdr:row>
      <xdr:rowOff>104775</xdr:rowOff>
    </xdr:to>
    <xdr:graphicFrame macro="">
      <xdr:nvGraphicFramePr>
        <xdr:cNvPr id="27746139" name="Grafik 1029">
          <a:extLst>
            <a:ext uri="{FF2B5EF4-FFF2-40B4-BE49-F238E27FC236}">
              <a16:creationId xmlns:a16="http://schemas.microsoft.com/office/drawing/2014/main" id="{00000000-0008-0000-0500-00005B5F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41910</xdr:colOff>
      <xdr:row>0</xdr:row>
      <xdr:rowOff>19050</xdr:rowOff>
    </xdr:from>
    <xdr:to>
      <xdr:col>1</xdr:col>
      <xdr:colOff>656498</xdr:colOff>
      <xdr:row>1</xdr:row>
      <xdr:rowOff>64770</xdr:rowOff>
    </xdr:to>
    <xdr:sp macro="" textlink="">
      <xdr:nvSpPr>
        <xdr:cNvPr id="8" name="Dikdörtgen: Yuvarlatılmış Üst Köşeler 2">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41910" y="19050"/>
          <a:ext cx="947963" cy="28384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738639</xdr:colOff>
      <xdr:row>1</xdr:row>
      <xdr:rowOff>58618</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919614" cy="29674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52070</xdr:colOff>
      <xdr:row>0</xdr:row>
      <xdr:rowOff>53340</xdr:rowOff>
    </xdr:from>
    <xdr:to>
      <xdr:col>1</xdr:col>
      <xdr:colOff>779967</xdr:colOff>
      <xdr:row>1</xdr:row>
      <xdr:rowOff>83620</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53340" y="5334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xdr:colOff>
      <xdr:row>0</xdr:row>
      <xdr:rowOff>53340</xdr:rowOff>
    </xdr:from>
    <xdr:to>
      <xdr:col>1</xdr:col>
      <xdr:colOff>712431</xdr:colOff>
      <xdr:row>1</xdr:row>
      <xdr:rowOff>83620</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3340" y="5334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statistik@sgk.gov.tr"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9353-C940-4F50-8406-5920B530373F}">
  <sheetPr>
    <tabColor theme="3" tint="0.59999389629810485"/>
  </sheetPr>
  <dimension ref="A1:P22"/>
  <sheetViews>
    <sheetView tabSelected="1" workbookViewId="0">
      <selection activeCell="S16" sqref="S16"/>
    </sheetView>
  </sheetViews>
  <sheetFormatPr defaultRowHeight="15.75"/>
  <cols>
    <col min="1" max="1" width="21" style="639" customWidth="1"/>
    <col min="2" max="2" width="8.85546875" style="639" customWidth="1"/>
    <col min="3" max="4" width="8.140625" style="639" customWidth="1"/>
    <col min="5" max="5" width="7.5703125" style="639" customWidth="1"/>
    <col min="6" max="6" width="7.140625" style="639" customWidth="1"/>
    <col min="7" max="8" width="8" style="639" customWidth="1"/>
    <col min="9" max="9" width="8.28515625" style="639" customWidth="1"/>
    <col min="10" max="10" width="9.140625" style="639"/>
    <col min="11" max="12" width="10.140625" style="639" bestFit="1" customWidth="1"/>
    <col min="13" max="13" width="11.28515625" style="639" bestFit="1" customWidth="1"/>
    <col min="14" max="14" width="9.140625" style="639"/>
    <col min="15" max="15" width="10.42578125" style="639" customWidth="1"/>
    <col min="16" max="256" width="9.140625" style="639"/>
    <col min="257" max="257" width="21" style="639" customWidth="1"/>
    <col min="258" max="258" width="8.85546875" style="639" customWidth="1"/>
    <col min="259" max="260" width="8.140625" style="639" customWidth="1"/>
    <col min="261" max="261" width="7.5703125" style="639" customWidth="1"/>
    <col min="262" max="262" width="7.140625" style="639" customWidth="1"/>
    <col min="263" max="264" width="8" style="639" customWidth="1"/>
    <col min="265" max="265" width="8.28515625" style="639" customWidth="1"/>
    <col min="266" max="266" width="9.140625" style="639"/>
    <col min="267" max="268" width="10.140625" style="639" bestFit="1" customWidth="1"/>
    <col min="269" max="269" width="11.28515625" style="639" bestFit="1" customWidth="1"/>
    <col min="270" max="512" width="9.140625" style="639"/>
    <col min="513" max="513" width="21" style="639" customWidth="1"/>
    <col min="514" max="514" width="8.85546875" style="639" customWidth="1"/>
    <col min="515" max="516" width="8.140625" style="639" customWidth="1"/>
    <col min="517" max="517" width="7.5703125" style="639" customWidth="1"/>
    <col min="518" max="518" width="7.140625" style="639" customWidth="1"/>
    <col min="519" max="520" width="8" style="639" customWidth="1"/>
    <col min="521" max="521" width="8.28515625" style="639" customWidth="1"/>
    <col min="522" max="522" width="9.140625" style="639"/>
    <col min="523" max="524" width="10.140625" style="639" bestFit="1" customWidth="1"/>
    <col min="525" max="525" width="11.28515625" style="639" bestFit="1" customWidth="1"/>
    <col min="526" max="768" width="9.140625" style="639"/>
    <col min="769" max="769" width="21" style="639" customWidth="1"/>
    <col min="770" max="770" width="8.85546875" style="639" customWidth="1"/>
    <col min="771" max="772" width="8.140625" style="639" customWidth="1"/>
    <col min="773" max="773" width="7.5703125" style="639" customWidth="1"/>
    <col min="774" max="774" width="7.140625" style="639" customWidth="1"/>
    <col min="775" max="776" width="8" style="639" customWidth="1"/>
    <col min="777" max="777" width="8.28515625" style="639" customWidth="1"/>
    <col min="778" max="778" width="9.140625" style="639"/>
    <col min="779" max="780" width="10.140625" style="639" bestFit="1" customWidth="1"/>
    <col min="781" max="781" width="11.28515625" style="639" bestFit="1" customWidth="1"/>
    <col min="782" max="1024" width="9.140625" style="639"/>
    <col min="1025" max="1025" width="21" style="639" customWidth="1"/>
    <col min="1026" max="1026" width="8.85546875" style="639" customWidth="1"/>
    <col min="1027" max="1028" width="8.140625" style="639" customWidth="1"/>
    <col min="1029" max="1029" width="7.5703125" style="639" customWidth="1"/>
    <col min="1030" max="1030" width="7.140625" style="639" customWidth="1"/>
    <col min="1031" max="1032" width="8" style="639" customWidth="1"/>
    <col min="1033" max="1033" width="8.28515625" style="639" customWidth="1"/>
    <col min="1034" max="1034" width="9.140625" style="639"/>
    <col min="1035" max="1036" width="10.140625" style="639" bestFit="1" customWidth="1"/>
    <col min="1037" max="1037" width="11.28515625" style="639" bestFit="1" customWidth="1"/>
    <col min="1038" max="1280" width="9.140625" style="639"/>
    <col min="1281" max="1281" width="21" style="639" customWidth="1"/>
    <col min="1282" max="1282" width="8.85546875" style="639" customWidth="1"/>
    <col min="1283" max="1284" width="8.140625" style="639" customWidth="1"/>
    <col min="1285" max="1285" width="7.5703125" style="639" customWidth="1"/>
    <col min="1286" max="1286" width="7.140625" style="639" customWidth="1"/>
    <col min="1287" max="1288" width="8" style="639" customWidth="1"/>
    <col min="1289" max="1289" width="8.28515625" style="639" customWidth="1"/>
    <col min="1290" max="1290" width="9.140625" style="639"/>
    <col min="1291" max="1292" width="10.140625" style="639" bestFit="1" customWidth="1"/>
    <col min="1293" max="1293" width="11.28515625" style="639" bestFit="1" customWidth="1"/>
    <col min="1294" max="1536" width="9.140625" style="639"/>
    <col min="1537" max="1537" width="21" style="639" customWidth="1"/>
    <col min="1538" max="1538" width="8.85546875" style="639" customWidth="1"/>
    <col min="1539" max="1540" width="8.140625" style="639" customWidth="1"/>
    <col min="1541" max="1541" width="7.5703125" style="639" customWidth="1"/>
    <col min="1542" max="1542" width="7.140625" style="639" customWidth="1"/>
    <col min="1543" max="1544" width="8" style="639" customWidth="1"/>
    <col min="1545" max="1545" width="8.28515625" style="639" customWidth="1"/>
    <col min="1546" max="1546" width="9.140625" style="639"/>
    <col min="1547" max="1548" width="10.140625" style="639" bestFit="1" customWidth="1"/>
    <col min="1549" max="1549" width="11.28515625" style="639" bestFit="1" customWidth="1"/>
    <col min="1550" max="1792" width="9.140625" style="639"/>
    <col min="1793" max="1793" width="21" style="639" customWidth="1"/>
    <col min="1794" max="1794" width="8.85546875" style="639" customWidth="1"/>
    <col min="1795" max="1796" width="8.140625" style="639" customWidth="1"/>
    <col min="1797" max="1797" width="7.5703125" style="639" customWidth="1"/>
    <col min="1798" max="1798" width="7.140625" style="639" customWidth="1"/>
    <col min="1799" max="1800" width="8" style="639" customWidth="1"/>
    <col min="1801" max="1801" width="8.28515625" style="639" customWidth="1"/>
    <col min="1802" max="1802" width="9.140625" style="639"/>
    <col min="1803" max="1804" width="10.140625" style="639" bestFit="1" customWidth="1"/>
    <col min="1805" max="1805" width="11.28515625" style="639" bestFit="1" customWidth="1"/>
    <col min="1806" max="2048" width="9.140625" style="639"/>
    <col min="2049" max="2049" width="21" style="639" customWidth="1"/>
    <col min="2050" max="2050" width="8.85546875" style="639" customWidth="1"/>
    <col min="2051" max="2052" width="8.140625" style="639" customWidth="1"/>
    <col min="2053" max="2053" width="7.5703125" style="639" customWidth="1"/>
    <col min="2054" max="2054" width="7.140625" style="639" customWidth="1"/>
    <col min="2055" max="2056" width="8" style="639" customWidth="1"/>
    <col min="2057" max="2057" width="8.28515625" style="639" customWidth="1"/>
    <col min="2058" max="2058" width="9.140625" style="639"/>
    <col min="2059" max="2060" width="10.140625" style="639" bestFit="1" customWidth="1"/>
    <col min="2061" max="2061" width="11.28515625" style="639" bestFit="1" customWidth="1"/>
    <col min="2062" max="2304" width="9.140625" style="639"/>
    <col min="2305" max="2305" width="21" style="639" customWidth="1"/>
    <col min="2306" max="2306" width="8.85546875" style="639" customWidth="1"/>
    <col min="2307" max="2308" width="8.140625" style="639" customWidth="1"/>
    <col min="2309" max="2309" width="7.5703125" style="639" customWidth="1"/>
    <col min="2310" max="2310" width="7.140625" style="639" customWidth="1"/>
    <col min="2311" max="2312" width="8" style="639" customWidth="1"/>
    <col min="2313" max="2313" width="8.28515625" style="639" customWidth="1"/>
    <col min="2314" max="2314" width="9.140625" style="639"/>
    <col min="2315" max="2316" width="10.140625" style="639" bestFit="1" customWidth="1"/>
    <col min="2317" max="2317" width="11.28515625" style="639" bestFit="1" customWidth="1"/>
    <col min="2318" max="2560" width="9.140625" style="639"/>
    <col min="2561" max="2561" width="21" style="639" customWidth="1"/>
    <col min="2562" max="2562" width="8.85546875" style="639" customWidth="1"/>
    <col min="2563" max="2564" width="8.140625" style="639" customWidth="1"/>
    <col min="2565" max="2565" width="7.5703125" style="639" customWidth="1"/>
    <col min="2566" max="2566" width="7.140625" style="639" customWidth="1"/>
    <col min="2567" max="2568" width="8" style="639" customWidth="1"/>
    <col min="2569" max="2569" width="8.28515625" style="639" customWidth="1"/>
    <col min="2570" max="2570" width="9.140625" style="639"/>
    <col min="2571" max="2572" width="10.140625" style="639" bestFit="1" customWidth="1"/>
    <col min="2573" max="2573" width="11.28515625" style="639" bestFit="1" customWidth="1"/>
    <col min="2574" max="2816" width="9.140625" style="639"/>
    <col min="2817" max="2817" width="21" style="639" customWidth="1"/>
    <col min="2818" max="2818" width="8.85546875" style="639" customWidth="1"/>
    <col min="2819" max="2820" width="8.140625" style="639" customWidth="1"/>
    <col min="2821" max="2821" width="7.5703125" style="639" customWidth="1"/>
    <col min="2822" max="2822" width="7.140625" style="639" customWidth="1"/>
    <col min="2823" max="2824" width="8" style="639" customWidth="1"/>
    <col min="2825" max="2825" width="8.28515625" style="639" customWidth="1"/>
    <col min="2826" max="2826" width="9.140625" style="639"/>
    <col min="2827" max="2828" width="10.140625" style="639" bestFit="1" customWidth="1"/>
    <col min="2829" max="2829" width="11.28515625" style="639" bestFit="1" customWidth="1"/>
    <col min="2830" max="3072" width="9.140625" style="639"/>
    <col min="3073" max="3073" width="21" style="639" customWidth="1"/>
    <col min="3074" max="3074" width="8.85546875" style="639" customWidth="1"/>
    <col min="3075" max="3076" width="8.140625" style="639" customWidth="1"/>
    <col min="3077" max="3077" width="7.5703125" style="639" customWidth="1"/>
    <col min="3078" max="3078" width="7.140625" style="639" customWidth="1"/>
    <col min="3079" max="3080" width="8" style="639" customWidth="1"/>
    <col min="3081" max="3081" width="8.28515625" style="639" customWidth="1"/>
    <col min="3082" max="3082" width="9.140625" style="639"/>
    <col min="3083" max="3084" width="10.140625" style="639" bestFit="1" customWidth="1"/>
    <col min="3085" max="3085" width="11.28515625" style="639" bestFit="1" customWidth="1"/>
    <col min="3086" max="3328" width="9.140625" style="639"/>
    <col min="3329" max="3329" width="21" style="639" customWidth="1"/>
    <col min="3330" max="3330" width="8.85546875" style="639" customWidth="1"/>
    <col min="3331" max="3332" width="8.140625" style="639" customWidth="1"/>
    <col min="3333" max="3333" width="7.5703125" style="639" customWidth="1"/>
    <col min="3334" max="3334" width="7.140625" style="639" customWidth="1"/>
    <col min="3335" max="3336" width="8" style="639" customWidth="1"/>
    <col min="3337" max="3337" width="8.28515625" style="639" customWidth="1"/>
    <col min="3338" max="3338" width="9.140625" style="639"/>
    <col min="3339" max="3340" width="10.140625" style="639" bestFit="1" customWidth="1"/>
    <col min="3341" max="3341" width="11.28515625" style="639" bestFit="1" customWidth="1"/>
    <col min="3342" max="3584" width="9.140625" style="639"/>
    <col min="3585" max="3585" width="21" style="639" customWidth="1"/>
    <col min="3586" max="3586" width="8.85546875" style="639" customWidth="1"/>
    <col min="3587" max="3588" width="8.140625" style="639" customWidth="1"/>
    <col min="3589" max="3589" width="7.5703125" style="639" customWidth="1"/>
    <col min="3590" max="3590" width="7.140625" style="639" customWidth="1"/>
    <col min="3591" max="3592" width="8" style="639" customWidth="1"/>
    <col min="3593" max="3593" width="8.28515625" style="639" customWidth="1"/>
    <col min="3594" max="3594" width="9.140625" style="639"/>
    <col min="3595" max="3596" width="10.140625" style="639" bestFit="1" customWidth="1"/>
    <col min="3597" max="3597" width="11.28515625" style="639" bestFit="1" customWidth="1"/>
    <col min="3598" max="3840" width="9.140625" style="639"/>
    <col min="3841" max="3841" width="21" style="639" customWidth="1"/>
    <col min="3842" max="3842" width="8.85546875" style="639" customWidth="1"/>
    <col min="3843" max="3844" width="8.140625" style="639" customWidth="1"/>
    <col min="3845" max="3845" width="7.5703125" style="639" customWidth="1"/>
    <col min="3846" max="3846" width="7.140625" style="639" customWidth="1"/>
    <col min="3847" max="3848" width="8" style="639" customWidth="1"/>
    <col min="3849" max="3849" width="8.28515625" style="639" customWidth="1"/>
    <col min="3850" max="3850" width="9.140625" style="639"/>
    <col min="3851" max="3852" width="10.140625" style="639" bestFit="1" customWidth="1"/>
    <col min="3853" max="3853" width="11.28515625" style="639" bestFit="1" customWidth="1"/>
    <col min="3854" max="4096" width="9.140625" style="639"/>
    <col min="4097" max="4097" width="21" style="639" customWidth="1"/>
    <col min="4098" max="4098" width="8.85546875" style="639" customWidth="1"/>
    <col min="4099" max="4100" width="8.140625" style="639" customWidth="1"/>
    <col min="4101" max="4101" width="7.5703125" style="639" customWidth="1"/>
    <col min="4102" max="4102" width="7.140625" style="639" customWidth="1"/>
    <col min="4103" max="4104" width="8" style="639" customWidth="1"/>
    <col min="4105" max="4105" width="8.28515625" style="639" customWidth="1"/>
    <col min="4106" max="4106" width="9.140625" style="639"/>
    <col min="4107" max="4108" width="10.140625" style="639" bestFit="1" customWidth="1"/>
    <col min="4109" max="4109" width="11.28515625" style="639" bestFit="1" customWidth="1"/>
    <col min="4110" max="4352" width="9.140625" style="639"/>
    <col min="4353" max="4353" width="21" style="639" customWidth="1"/>
    <col min="4354" max="4354" width="8.85546875" style="639" customWidth="1"/>
    <col min="4355" max="4356" width="8.140625" style="639" customWidth="1"/>
    <col min="4357" max="4357" width="7.5703125" style="639" customWidth="1"/>
    <col min="4358" max="4358" width="7.140625" style="639" customWidth="1"/>
    <col min="4359" max="4360" width="8" style="639" customWidth="1"/>
    <col min="4361" max="4361" width="8.28515625" style="639" customWidth="1"/>
    <col min="4362" max="4362" width="9.140625" style="639"/>
    <col min="4363" max="4364" width="10.140625" style="639" bestFit="1" customWidth="1"/>
    <col min="4365" max="4365" width="11.28515625" style="639" bestFit="1" customWidth="1"/>
    <col min="4366" max="4608" width="9.140625" style="639"/>
    <col min="4609" max="4609" width="21" style="639" customWidth="1"/>
    <col min="4610" max="4610" width="8.85546875" style="639" customWidth="1"/>
    <col min="4611" max="4612" width="8.140625" style="639" customWidth="1"/>
    <col min="4613" max="4613" width="7.5703125" style="639" customWidth="1"/>
    <col min="4614" max="4614" width="7.140625" style="639" customWidth="1"/>
    <col min="4615" max="4616" width="8" style="639" customWidth="1"/>
    <col min="4617" max="4617" width="8.28515625" style="639" customWidth="1"/>
    <col min="4618" max="4618" width="9.140625" style="639"/>
    <col min="4619" max="4620" width="10.140625" style="639" bestFit="1" customWidth="1"/>
    <col min="4621" max="4621" width="11.28515625" style="639" bestFit="1" customWidth="1"/>
    <col min="4622" max="4864" width="9.140625" style="639"/>
    <col min="4865" max="4865" width="21" style="639" customWidth="1"/>
    <col min="4866" max="4866" width="8.85546875" style="639" customWidth="1"/>
    <col min="4867" max="4868" width="8.140625" style="639" customWidth="1"/>
    <col min="4869" max="4869" width="7.5703125" style="639" customWidth="1"/>
    <col min="4870" max="4870" width="7.140625" style="639" customWidth="1"/>
    <col min="4871" max="4872" width="8" style="639" customWidth="1"/>
    <col min="4873" max="4873" width="8.28515625" style="639" customWidth="1"/>
    <col min="4874" max="4874" width="9.140625" style="639"/>
    <col min="4875" max="4876" width="10.140625" style="639" bestFit="1" customWidth="1"/>
    <col min="4877" max="4877" width="11.28515625" style="639" bestFit="1" customWidth="1"/>
    <col min="4878" max="5120" width="9.140625" style="639"/>
    <col min="5121" max="5121" width="21" style="639" customWidth="1"/>
    <col min="5122" max="5122" width="8.85546875" style="639" customWidth="1"/>
    <col min="5123" max="5124" width="8.140625" style="639" customWidth="1"/>
    <col min="5125" max="5125" width="7.5703125" style="639" customWidth="1"/>
    <col min="5126" max="5126" width="7.140625" style="639" customWidth="1"/>
    <col min="5127" max="5128" width="8" style="639" customWidth="1"/>
    <col min="5129" max="5129" width="8.28515625" style="639" customWidth="1"/>
    <col min="5130" max="5130" width="9.140625" style="639"/>
    <col min="5131" max="5132" width="10.140625" style="639" bestFit="1" customWidth="1"/>
    <col min="5133" max="5133" width="11.28515625" style="639" bestFit="1" customWidth="1"/>
    <col min="5134" max="5376" width="9.140625" style="639"/>
    <col min="5377" max="5377" width="21" style="639" customWidth="1"/>
    <col min="5378" max="5378" width="8.85546875" style="639" customWidth="1"/>
    <col min="5379" max="5380" width="8.140625" style="639" customWidth="1"/>
    <col min="5381" max="5381" width="7.5703125" style="639" customWidth="1"/>
    <col min="5382" max="5382" width="7.140625" style="639" customWidth="1"/>
    <col min="5383" max="5384" width="8" style="639" customWidth="1"/>
    <col min="5385" max="5385" width="8.28515625" style="639" customWidth="1"/>
    <col min="5386" max="5386" width="9.140625" style="639"/>
    <col min="5387" max="5388" width="10.140625" style="639" bestFit="1" customWidth="1"/>
    <col min="5389" max="5389" width="11.28515625" style="639" bestFit="1" customWidth="1"/>
    <col min="5390" max="5632" width="9.140625" style="639"/>
    <col min="5633" max="5633" width="21" style="639" customWidth="1"/>
    <col min="5634" max="5634" width="8.85546875" style="639" customWidth="1"/>
    <col min="5635" max="5636" width="8.140625" style="639" customWidth="1"/>
    <col min="5637" max="5637" width="7.5703125" style="639" customWidth="1"/>
    <col min="5638" max="5638" width="7.140625" style="639" customWidth="1"/>
    <col min="5639" max="5640" width="8" style="639" customWidth="1"/>
    <col min="5641" max="5641" width="8.28515625" style="639" customWidth="1"/>
    <col min="5642" max="5642" width="9.140625" style="639"/>
    <col min="5643" max="5644" width="10.140625" style="639" bestFit="1" customWidth="1"/>
    <col min="5645" max="5645" width="11.28515625" style="639" bestFit="1" customWidth="1"/>
    <col min="5646" max="5888" width="9.140625" style="639"/>
    <col min="5889" max="5889" width="21" style="639" customWidth="1"/>
    <col min="5890" max="5890" width="8.85546875" style="639" customWidth="1"/>
    <col min="5891" max="5892" width="8.140625" style="639" customWidth="1"/>
    <col min="5893" max="5893" width="7.5703125" style="639" customWidth="1"/>
    <col min="5894" max="5894" width="7.140625" style="639" customWidth="1"/>
    <col min="5895" max="5896" width="8" style="639" customWidth="1"/>
    <col min="5897" max="5897" width="8.28515625" style="639" customWidth="1"/>
    <col min="5898" max="5898" width="9.140625" style="639"/>
    <col min="5899" max="5900" width="10.140625" style="639" bestFit="1" customWidth="1"/>
    <col min="5901" max="5901" width="11.28515625" style="639" bestFit="1" customWidth="1"/>
    <col min="5902" max="6144" width="9.140625" style="639"/>
    <col min="6145" max="6145" width="21" style="639" customWidth="1"/>
    <col min="6146" max="6146" width="8.85546875" style="639" customWidth="1"/>
    <col min="6147" max="6148" width="8.140625" style="639" customWidth="1"/>
    <col min="6149" max="6149" width="7.5703125" style="639" customWidth="1"/>
    <col min="6150" max="6150" width="7.140625" style="639" customWidth="1"/>
    <col min="6151" max="6152" width="8" style="639" customWidth="1"/>
    <col min="6153" max="6153" width="8.28515625" style="639" customWidth="1"/>
    <col min="6154" max="6154" width="9.140625" style="639"/>
    <col min="6155" max="6156" width="10.140625" style="639" bestFit="1" customWidth="1"/>
    <col min="6157" max="6157" width="11.28515625" style="639" bestFit="1" customWidth="1"/>
    <col min="6158" max="6400" width="9.140625" style="639"/>
    <col min="6401" max="6401" width="21" style="639" customWidth="1"/>
    <col min="6402" max="6402" width="8.85546875" style="639" customWidth="1"/>
    <col min="6403" max="6404" width="8.140625" style="639" customWidth="1"/>
    <col min="6405" max="6405" width="7.5703125" style="639" customWidth="1"/>
    <col min="6406" max="6406" width="7.140625" style="639" customWidth="1"/>
    <col min="6407" max="6408" width="8" style="639" customWidth="1"/>
    <col min="6409" max="6409" width="8.28515625" style="639" customWidth="1"/>
    <col min="6410" max="6410" width="9.140625" style="639"/>
    <col min="6411" max="6412" width="10.140625" style="639" bestFit="1" customWidth="1"/>
    <col min="6413" max="6413" width="11.28515625" style="639" bestFit="1" customWidth="1"/>
    <col min="6414" max="6656" width="9.140625" style="639"/>
    <col min="6657" max="6657" width="21" style="639" customWidth="1"/>
    <col min="6658" max="6658" width="8.85546875" style="639" customWidth="1"/>
    <col min="6659" max="6660" width="8.140625" style="639" customWidth="1"/>
    <col min="6661" max="6661" width="7.5703125" style="639" customWidth="1"/>
    <col min="6662" max="6662" width="7.140625" style="639" customWidth="1"/>
    <col min="6663" max="6664" width="8" style="639" customWidth="1"/>
    <col min="6665" max="6665" width="8.28515625" style="639" customWidth="1"/>
    <col min="6666" max="6666" width="9.140625" style="639"/>
    <col min="6667" max="6668" width="10.140625" style="639" bestFit="1" customWidth="1"/>
    <col min="6669" max="6669" width="11.28515625" style="639" bestFit="1" customWidth="1"/>
    <col min="6670" max="6912" width="9.140625" style="639"/>
    <col min="6913" max="6913" width="21" style="639" customWidth="1"/>
    <col min="6914" max="6914" width="8.85546875" style="639" customWidth="1"/>
    <col min="6915" max="6916" width="8.140625" style="639" customWidth="1"/>
    <col min="6917" max="6917" width="7.5703125" style="639" customWidth="1"/>
    <col min="6918" max="6918" width="7.140625" style="639" customWidth="1"/>
    <col min="6919" max="6920" width="8" style="639" customWidth="1"/>
    <col min="6921" max="6921" width="8.28515625" style="639" customWidth="1"/>
    <col min="6922" max="6922" width="9.140625" style="639"/>
    <col min="6923" max="6924" width="10.140625" style="639" bestFit="1" customWidth="1"/>
    <col min="6925" max="6925" width="11.28515625" style="639" bestFit="1" customWidth="1"/>
    <col min="6926" max="7168" width="9.140625" style="639"/>
    <col min="7169" max="7169" width="21" style="639" customWidth="1"/>
    <col min="7170" max="7170" width="8.85546875" style="639" customWidth="1"/>
    <col min="7171" max="7172" width="8.140625" style="639" customWidth="1"/>
    <col min="7173" max="7173" width="7.5703125" style="639" customWidth="1"/>
    <col min="7174" max="7174" width="7.140625" style="639" customWidth="1"/>
    <col min="7175" max="7176" width="8" style="639" customWidth="1"/>
    <col min="7177" max="7177" width="8.28515625" style="639" customWidth="1"/>
    <col min="7178" max="7178" width="9.140625" style="639"/>
    <col min="7179" max="7180" width="10.140625" style="639" bestFit="1" customWidth="1"/>
    <col min="7181" max="7181" width="11.28515625" style="639" bestFit="1" customWidth="1"/>
    <col min="7182" max="7424" width="9.140625" style="639"/>
    <col min="7425" max="7425" width="21" style="639" customWidth="1"/>
    <col min="7426" max="7426" width="8.85546875" style="639" customWidth="1"/>
    <col min="7427" max="7428" width="8.140625" style="639" customWidth="1"/>
    <col min="7429" max="7429" width="7.5703125" style="639" customWidth="1"/>
    <col min="7430" max="7430" width="7.140625" style="639" customWidth="1"/>
    <col min="7431" max="7432" width="8" style="639" customWidth="1"/>
    <col min="7433" max="7433" width="8.28515625" style="639" customWidth="1"/>
    <col min="7434" max="7434" width="9.140625" style="639"/>
    <col min="7435" max="7436" width="10.140625" style="639" bestFit="1" customWidth="1"/>
    <col min="7437" max="7437" width="11.28515625" style="639" bestFit="1" customWidth="1"/>
    <col min="7438" max="7680" width="9.140625" style="639"/>
    <col min="7681" max="7681" width="21" style="639" customWidth="1"/>
    <col min="7682" max="7682" width="8.85546875" style="639" customWidth="1"/>
    <col min="7683" max="7684" width="8.140625" style="639" customWidth="1"/>
    <col min="7685" max="7685" width="7.5703125" style="639" customWidth="1"/>
    <col min="7686" max="7686" width="7.140625" style="639" customWidth="1"/>
    <col min="7687" max="7688" width="8" style="639" customWidth="1"/>
    <col min="7689" max="7689" width="8.28515625" style="639" customWidth="1"/>
    <col min="7690" max="7690" width="9.140625" style="639"/>
    <col min="7691" max="7692" width="10.140625" style="639" bestFit="1" customWidth="1"/>
    <col min="7693" max="7693" width="11.28515625" style="639" bestFit="1" customWidth="1"/>
    <col min="7694" max="7936" width="9.140625" style="639"/>
    <col min="7937" max="7937" width="21" style="639" customWidth="1"/>
    <col min="7938" max="7938" width="8.85546875" style="639" customWidth="1"/>
    <col min="7939" max="7940" width="8.140625" style="639" customWidth="1"/>
    <col min="7941" max="7941" width="7.5703125" style="639" customWidth="1"/>
    <col min="7942" max="7942" width="7.140625" style="639" customWidth="1"/>
    <col min="7943" max="7944" width="8" style="639" customWidth="1"/>
    <col min="7945" max="7945" width="8.28515625" style="639" customWidth="1"/>
    <col min="7946" max="7946" width="9.140625" style="639"/>
    <col min="7947" max="7948" width="10.140625" style="639" bestFit="1" customWidth="1"/>
    <col min="7949" max="7949" width="11.28515625" style="639" bestFit="1" customWidth="1"/>
    <col min="7950" max="8192" width="9.140625" style="639"/>
    <col min="8193" max="8193" width="21" style="639" customWidth="1"/>
    <col min="8194" max="8194" width="8.85546875" style="639" customWidth="1"/>
    <col min="8195" max="8196" width="8.140625" style="639" customWidth="1"/>
    <col min="8197" max="8197" width="7.5703125" style="639" customWidth="1"/>
    <col min="8198" max="8198" width="7.140625" style="639" customWidth="1"/>
    <col min="8199" max="8200" width="8" style="639" customWidth="1"/>
    <col min="8201" max="8201" width="8.28515625" style="639" customWidth="1"/>
    <col min="8202" max="8202" width="9.140625" style="639"/>
    <col min="8203" max="8204" width="10.140625" style="639" bestFit="1" customWidth="1"/>
    <col min="8205" max="8205" width="11.28515625" style="639" bestFit="1" customWidth="1"/>
    <col min="8206" max="8448" width="9.140625" style="639"/>
    <col min="8449" max="8449" width="21" style="639" customWidth="1"/>
    <col min="8450" max="8450" width="8.85546875" style="639" customWidth="1"/>
    <col min="8451" max="8452" width="8.140625" style="639" customWidth="1"/>
    <col min="8453" max="8453" width="7.5703125" style="639" customWidth="1"/>
    <col min="8454" max="8454" width="7.140625" style="639" customWidth="1"/>
    <col min="8455" max="8456" width="8" style="639" customWidth="1"/>
    <col min="8457" max="8457" width="8.28515625" style="639" customWidth="1"/>
    <col min="8458" max="8458" width="9.140625" style="639"/>
    <col min="8459" max="8460" width="10.140625" style="639" bestFit="1" customWidth="1"/>
    <col min="8461" max="8461" width="11.28515625" style="639" bestFit="1" customWidth="1"/>
    <col min="8462" max="8704" width="9.140625" style="639"/>
    <col min="8705" max="8705" width="21" style="639" customWidth="1"/>
    <col min="8706" max="8706" width="8.85546875" style="639" customWidth="1"/>
    <col min="8707" max="8708" width="8.140625" style="639" customWidth="1"/>
    <col min="8709" max="8709" width="7.5703125" style="639" customWidth="1"/>
    <col min="8710" max="8710" width="7.140625" style="639" customWidth="1"/>
    <col min="8711" max="8712" width="8" style="639" customWidth="1"/>
    <col min="8713" max="8713" width="8.28515625" style="639" customWidth="1"/>
    <col min="8714" max="8714" width="9.140625" style="639"/>
    <col min="8715" max="8716" width="10.140625" style="639" bestFit="1" customWidth="1"/>
    <col min="8717" max="8717" width="11.28515625" style="639" bestFit="1" customWidth="1"/>
    <col min="8718" max="8960" width="9.140625" style="639"/>
    <col min="8961" max="8961" width="21" style="639" customWidth="1"/>
    <col min="8962" max="8962" width="8.85546875" style="639" customWidth="1"/>
    <col min="8963" max="8964" width="8.140625" style="639" customWidth="1"/>
    <col min="8965" max="8965" width="7.5703125" style="639" customWidth="1"/>
    <col min="8966" max="8966" width="7.140625" style="639" customWidth="1"/>
    <col min="8967" max="8968" width="8" style="639" customWidth="1"/>
    <col min="8969" max="8969" width="8.28515625" style="639" customWidth="1"/>
    <col min="8970" max="8970" width="9.140625" style="639"/>
    <col min="8971" max="8972" width="10.140625" style="639" bestFit="1" customWidth="1"/>
    <col min="8973" max="8973" width="11.28515625" style="639" bestFit="1" customWidth="1"/>
    <col min="8974" max="9216" width="9.140625" style="639"/>
    <col min="9217" max="9217" width="21" style="639" customWidth="1"/>
    <col min="9218" max="9218" width="8.85546875" style="639" customWidth="1"/>
    <col min="9219" max="9220" width="8.140625" style="639" customWidth="1"/>
    <col min="9221" max="9221" width="7.5703125" style="639" customWidth="1"/>
    <col min="9222" max="9222" width="7.140625" style="639" customWidth="1"/>
    <col min="9223" max="9224" width="8" style="639" customWidth="1"/>
    <col min="9225" max="9225" width="8.28515625" style="639" customWidth="1"/>
    <col min="9226" max="9226" width="9.140625" style="639"/>
    <col min="9227" max="9228" width="10.140625" style="639" bestFit="1" customWidth="1"/>
    <col min="9229" max="9229" width="11.28515625" style="639" bestFit="1" customWidth="1"/>
    <col min="9230" max="9472" width="9.140625" style="639"/>
    <col min="9473" max="9473" width="21" style="639" customWidth="1"/>
    <col min="9474" max="9474" width="8.85546875" style="639" customWidth="1"/>
    <col min="9475" max="9476" width="8.140625" style="639" customWidth="1"/>
    <col min="9477" max="9477" width="7.5703125" style="639" customWidth="1"/>
    <col min="9478" max="9478" width="7.140625" style="639" customWidth="1"/>
    <col min="9479" max="9480" width="8" style="639" customWidth="1"/>
    <col min="9481" max="9481" width="8.28515625" style="639" customWidth="1"/>
    <col min="9482" max="9482" width="9.140625" style="639"/>
    <col min="9483" max="9484" width="10.140625" style="639" bestFit="1" customWidth="1"/>
    <col min="9485" max="9485" width="11.28515625" style="639" bestFit="1" customWidth="1"/>
    <col min="9486" max="9728" width="9.140625" style="639"/>
    <col min="9729" max="9729" width="21" style="639" customWidth="1"/>
    <col min="9730" max="9730" width="8.85546875" style="639" customWidth="1"/>
    <col min="9731" max="9732" width="8.140625" style="639" customWidth="1"/>
    <col min="9733" max="9733" width="7.5703125" style="639" customWidth="1"/>
    <col min="9734" max="9734" width="7.140625" style="639" customWidth="1"/>
    <col min="9735" max="9736" width="8" style="639" customWidth="1"/>
    <col min="9737" max="9737" width="8.28515625" style="639" customWidth="1"/>
    <col min="9738" max="9738" width="9.140625" style="639"/>
    <col min="9739" max="9740" width="10.140625" style="639" bestFit="1" customWidth="1"/>
    <col min="9741" max="9741" width="11.28515625" style="639" bestFit="1" customWidth="1"/>
    <col min="9742" max="9984" width="9.140625" style="639"/>
    <col min="9985" max="9985" width="21" style="639" customWidth="1"/>
    <col min="9986" max="9986" width="8.85546875" style="639" customWidth="1"/>
    <col min="9987" max="9988" width="8.140625" style="639" customWidth="1"/>
    <col min="9989" max="9989" width="7.5703125" style="639" customWidth="1"/>
    <col min="9990" max="9990" width="7.140625" style="639" customWidth="1"/>
    <col min="9991" max="9992" width="8" style="639" customWidth="1"/>
    <col min="9993" max="9993" width="8.28515625" style="639" customWidth="1"/>
    <col min="9994" max="9994" width="9.140625" style="639"/>
    <col min="9995" max="9996" width="10.140625" style="639" bestFit="1" customWidth="1"/>
    <col min="9997" max="9997" width="11.28515625" style="639" bestFit="1" customWidth="1"/>
    <col min="9998" max="10240" width="9.140625" style="639"/>
    <col min="10241" max="10241" width="21" style="639" customWidth="1"/>
    <col min="10242" max="10242" width="8.85546875" style="639" customWidth="1"/>
    <col min="10243" max="10244" width="8.140625" style="639" customWidth="1"/>
    <col min="10245" max="10245" width="7.5703125" style="639" customWidth="1"/>
    <col min="10246" max="10246" width="7.140625" style="639" customWidth="1"/>
    <col min="10247" max="10248" width="8" style="639" customWidth="1"/>
    <col min="10249" max="10249" width="8.28515625" style="639" customWidth="1"/>
    <col min="10250" max="10250" width="9.140625" style="639"/>
    <col min="10251" max="10252" width="10.140625" style="639" bestFit="1" customWidth="1"/>
    <col min="10253" max="10253" width="11.28515625" style="639" bestFit="1" customWidth="1"/>
    <col min="10254" max="10496" width="9.140625" style="639"/>
    <col min="10497" max="10497" width="21" style="639" customWidth="1"/>
    <col min="10498" max="10498" width="8.85546875" style="639" customWidth="1"/>
    <col min="10499" max="10500" width="8.140625" style="639" customWidth="1"/>
    <col min="10501" max="10501" width="7.5703125" style="639" customWidth="1"/>
    <col min="10502" max="10502" width="7.140625" style="639" customWidth="1"/>
    <col min="10503" max="10504" width="8" style="639" customWidth="1"/>
    <col min="10505" max="10505" width="8.28515625" style="639" customWidth="1"/>
    <col min="10506" max="10506" width="9.140625" style="639"/>
    <col min="10507" max="10508" width="10.140625" style="639" bestFit="1" customWidth="1"/>
    <col min="10509" max="10509" width="11.28515625" style="639" bestFit="1" customWidth="1"/>
    <col min="10510" max="10752" width="9.140625" style="639"/>
    <col min="10753" max="10753" width="21" style="639" customWidth="1"/>
    <col min="10754" max="10754" width="8.85546875" style="639" customWidth="1"/>
    <col min="10755" max="10756" width="8.140625" style="639" customWidth="1"/>
    <col min="10757" max="10757" width="7.5703125" style="639" customWidth="1"/>
    <col min="10758" max="10758" width="7.140625" style="639" customWidth="1"/>
    <col min="10759" max="10760" width="8" style="639" customWidth="1"/>
    <col min="10761" max="10761" width="8.28515625" style="639" customWidth="1"/>
    <col min="10762" max="10762" width="9.140625" style="639"/>
    <col min="10763" max="10764" width="10.140625" style="639" bestFit="1" customWidth="1"/>
    <col min="10765" max="10765" width="11.28515625" style="639" bestFit="1" customWidth="1"/>
    <col min="10766" max="11008" width="9.140625" style="639"/>
    <col min="11009" max="11009" width="21" style="639" customWidth="1"/>
    <col min="11010" max="11010" width="8.85546875" style="639" customWidth="1"/>
    <col min="11011" max="11012" width="8.140625" style="639" customWidth="1"/>
    <col min="11013" max="11013" width="7.5703125" style="639" customWidth="1"/>
    <col min="11014" max="11014" width="7.140625" style="639" customWidth="1"/>
    <col min="11015" max="11016" width="8" style="639" customWidth="1"/>
    <col min="11017" max="11017" width="8.28515625" style="639" customWidth="1"/>
    <col min="11018" max="11018" width="9.140625" style="639"/>
    <col min="11019" max="11020" width="10.140625" style="639" bestFit="1" customWidth="1"/>
    <col min="11021" max="11021" width="11.28515625" style="639" bestFit="1" customWidth="1"/>
    <col min="11022" max="11264" width="9.140625" style="639"/>
    <col min="11265" max="11265" width="21" style="639" customWidth="1"/>
    <col min="11266" max="11266" width="8.85546875" style="639" customWidth="1"/>
    <col min="11267" max="11268" width="8.140625" style="639" customWidth="1"/>
    <col min="11269" max="11269" width="7.5703125" style="639" customWidth="1"/>
    <col min="11270" max="11270" width="7.140625" style="639" customWidth="1"/>
    <col min="11271" max="11272" width="8" style="639" customWidth="1"/>
    <col min="11273" max="11273" width="8.28515625" style="639" customWidth="1"/>
    <col min="11274" max="11274" width="9.140625" style="639"/>
    <col min="11275" max="11276" width="10.140625" style="639" bestFit="1" customWidth="1"/>
    <col min="11277" max="11277" width="11.28515625" style="639" bestFit="1" customWidth="1"/>
    <col min="11278" max="11520" width="9.140625" style="639"/>
    <col min="11521" max="11521" width="21" style="639" customWidth="1"/>
    <col min="11522" max="11522" width="8.85546875" style="639" customWidth="1"/>
    <col min="11523" max="11524" width="8.140625" style="639" customWidth="1"/>
    <col min="11525" max="11525" width="7.5703125" style="639" customWidth="1"/>
    <col min="11526" max="11526" width="7.140625" style="639" customWidth="1"/>
    <col min="11527" max="11528" width="8" style="639" customWidth="1"/>
    <col min="11529" max="11529" width="8.28515625" style="639" customWidth="1"/>
    <col min="11530" max="11530" width="9.140625" style="639"/>
    <col min="11531" max="11532" width="10.140625" style="639" bestFit="1" customWidth="1"/>
    <col min="11533" max="11533" width="11.28515625" style="639" bestFit="1" customWidth="1"/>
    <col min="11534" max="11776" width="9.140625" style="639"/>
    <col min="11777" max="11777" width="21" style="639" customWidth="1"/>
    <col min="11778" max="11778" width="8.85546875" style="639" customWidth="1"/>
    <col min="11779" max="11780" width="8.140625" style="639" customWidth="1"/>
    <col min="11781" max="11781" width="7.5703125" style="639" customWidth="1"/>
    <col min="11782" max="11782" width="7.140625" style="639" customWidth="1"/>
    <col min="11783" max="11784" width="8" style="639" customWidth="1"/>
    <col min="11785" max="11785" width="8.28515625" style="639" customWidth="1"/>
    <col min="11786" max="11786" width="9.140625" style="639"/>
    <col min="11787" max="11788" width="10.140625" style="639" bestFit="1" customWidth="1"/>
    <col min="11789" max="11789" width="11.28515625" style="639" bestFit="1" customWidth="1"/>
    <col min="11790" max="12032" width="9.140625" style="639"/>
    <col min="12033" max="12033" width="21" style="639" customWidth="1"/>
    <col min="12034" max="12034" width="8.85546875" style="639" customWidth="1"/>
    <col min="12035" max="12036" width="8.140625" style="639" customWidth="1"/>
    <col min="12037" max="12037" width="7.5703125" style="639" customWidth="1"/>
    <col min="12038" max="12038" width="7.140625" style="639" customWidth="1"/>
    <col min="12039" max="12040" width="8" style="639" customWidth="1"/>
    <col min="12041" max="12041" width="8.28515625" style="639" customWidth="1"/>
    <col min="12042" max="12042" width="9.140625" style="639"/>
    <col min="12043" max="12044" width="10.140625" style="639" bestFit="1" customWidth="1"/>
    <col min="12045" max="12045" width="11.28515625" style="639" bestFit="1" customWidth="1"/>
    <col min="12046" max="12288" width="9.140625" style="639"/>
    <col min="12289" max="12289" width="21" style="639" customWidth="1"/>
    <col min="12290" max="12290" width="8.85546875" style="639" customWidth="1"/>
    <col min="12291" max="12292" width="8.140625" style="639" customWidth="1"/>
    <col min="12293" max="12293" width="7.5703125" style="639" customWidth="1"/>
    <col min="12294" max="12294" width="7.140625" style="639" customWidth="1"/>
    <col min="12295" max="12296" width="8" style="639" customWidth="1"/>
    <col min="12297" max="12297" width="8.28515625" style="639" customWidth="1"/>
    <col min="12298" max="12298" width="9.140625" style="639"/>
    <col min="12299" max="12300" width="10.140625" style="639" bestFit="1" customWidth="1"/>
    <col min="12301" max="12301" width="11.28515625" style="639" bestFit="1" customWidth="1"/>
    <col min="12302" max="12544" width="9.140625" style="639"/>
    <col min="12545" max="12545" width="21" style="639" customWidth="1"/>
    <col min="12546" max="12546" width="8.85546875" style="639" customWidth="1"/>
    <col min="12547" max="12548" width="8.140625" style="639" customWidth="1"/>
    <col min="12549" max="12549" width="7.5703125" style="639" customWidth="1"/>
    <col min="12550" max="12550" width="7.140625" style="639" customWidth="1"/>
    <col min="12551" max="12552" width="8" style="639" customWidth="1"/>
    <col min="12553" max="12553" width="8.28515625" style="639" customWidth="1"/>
    <col min="12554" max="12554" width="9.140625" style="639"/>
    <col min="12555" max="12556" width="10.140625" style="639" bestFit="1" customWidth="1"/>
    <col min="12557" max="12557" width="11.28515625" style="639" bestFit="1" customWidth="1"/>
    <col min="12558" max="12800" width="9.140625" style="639"/>
    <col min="12801" max="12801" width="21" style="639" customWidth="1"/>
    <col min="12802" max="12802" width="8.85546875" style="639" customWidth="1"/>
    <col min="12803" max="12804" width="8.140625" style="639" customWidth="1"/>
    <col min="12805" max="12805" width="7.5703125" style="639" customWidth="1"/>
    <col min="12806" max="12806" width="7.140625" style="639" customWidth="1"/>
    <col min="12807" max="12808" width="8" style="639" customWidth="1"/>
    <col min="12809" max="12809" width="8.28515625" style="639" customWidth="1"/>
    <col min="12810" max="12810" width="9.140625" style="639"/>
    <col min="12811" max="12812" width="10.140625" style="639" bestFit="1" customWidth="1"/>
    <col min="12813" max="12813" width="11.28515625" style="639" bestFit="1" customWidth="1"/>
    <col min="12814" max="13056" width="9.140625" style="639"/>
    <col min="13057" max="13057" width="21" style="639" customWidth="1"/>
    <col min="13058" max="13058" width="8.85546875" style="639" customWidth="1"/>
    <col min="13059" max="13060" width="8.140625" style="639" customWidth="1"/>
    <col min="13061" max="13061" width="7.5703125" style="639" customWidth="1"/>
    <col min="13062" max="13062" width="7.140625" style="639" customWidth="1"/>
    <col min="13063" max="13064" width="8" style="639" customWidth="1"/>
    <col min="13065" max="13065" width="8.28515625" style="639" customWidth="1"/>
    <col min="13066" max="13066" width="9.140625" style="639"/>
    <col min="13067" max="13068" width="10.140625" style="639" bestFit="1" customWidth="1"/>
    <col min="13069" max="13069" width="11.28515625" style="639" bestFit="1" customWidth="1"/>
    <col min="13070" max="13312" width="9.140625" style="639"/>
    <col min="13313" max="13313" width="21" style="639" customWidth="1"/>
    <col min="13314" max="13314" width="8.85546875" style="639" customWidth="1"/>
    <col min="13315" max="13316" width="8.140625" style="639" customWidth="1"/>
    <col min="13317" max="13317" width="7.5703125" style="639" customWidth="1"/>
    <col min="13318" max="13318" width="7.140625" style="639" customWidth="1"/>
    <col min="13319" max="13320" width="8" style="639" customWidth="1"/>
    <col min="13321" max="13321" width="8.28515625" style="639" customWidth="1"/>
    <col min="13322" max="13322" width="9.140625" style="639"/>
    <col min="13323" max="13324" width="10.140625" style="639" bestFit="1" customWidth="1"/>
    <col min="13325" max="13325" width="11.28515625" style="639" bestFit="1" customWidth="1"/>
    <col min="13326" max="13568" width="9.140625" style="639"/>
    <col min="13569" max="13569" width="21" style="639" customWidth="1"/>
    <col min="13570" max="13570" width="8.85546875" style="639" customWidth="1"/>
    <col min="13571" max="13572" width="8.140625" style="639" customWidth="1"/>
    <col min="13573" max="13573" width="7.5703125" style="639" customWidth="1"/>
    <col min="13574" max="13574" width="7.140625" style="639" customWidth="1"/>
    <col min="13575" max="13576" width="8" style="639" customWidth="1"/>
    <col min="13577" max="13577" width="8.28515625" style="639" customWidth="1"/>
    <col min="13578" max="13578" width="9.140625" style="639"/>
    <col min="13579" max="13580" width="10.140625" style="639" bestFit="1" customWidth="1"/>
    <col min="13581" max="13581" width="11.28515625" style="639" bestFit="1" customWidth="1"/>
    <col min="13582" max="13824" width="9.140625" style="639"/>
    <col min="13825" max="13825" width="21" style="639" customWidth="1"/>
    <col min="13826" max="13826" width="8.85546875" style="639" customWidth="1"/>
    <col min="13827" max="13828" width="8.140625" style="639" customWidth="1"/>
    <col min="13829" max="13829" width="7.5703125" style="639" customWidth="1"/>
    <col min="13830" max="13830" width="7.140625" style="639" customWidth="1"/>
    <col min="13831" max="13832" width="8" style="639" customWidth="1"/>
    <col min="13833" max="13833" width="8.28515625" style="639" customWidth="1"/>
    <col min="13834" max="13834" width="9.140625" style="639"/>
    <col min="13835" max="13836" width="10.140625" style="639" bestFit="1" customWidth="1"/>
    <col min="13837" max="13837" width="11.28515625" style="639" bestFit="1" customWidth="1"/>
    <col min="13838" max="14080" width="9.140625" style="639"/>
    <col min="14081" max="14081" width="21" style="639" customWidth="1"/>
    <col min="14082" max="14082" width="8.85546875" style="639" customWidth="1"/>
    <col min="14083" max="14084" width="8.140625" style="639" customWidth="1"/>
    <col min="14085" max="14085" width="7.5703125" style="639" customWidth="1"/>
    <col min="14086" max="14086" width="7.140625" style="639" customWidth="1"/>
    <col min="14087" max="14088" width="8" style="639" customWidth="1"/>
    <col min="14089" max="14089" width="8.28515625" style="639" customWidth="1"/>
    <col min="14090" max="14090" width="9.140625" style="639"/>
    <col min="14091" max="14092" width="10.140625" style="639" bestFit="1" customWidth="1"/>
    <col min="14093" max="14093" width="11.28515625" style="639" bestFit="1" customWidth="1"/>
    <col min="14094" max="14336" width="9.140625" style="639"/>
    <col min="14337" max="14337" width="21" style="639" customWidth="1"/>
    <col min="14338" max="14338" width="8.85546875" style="639" customWidth="1"/>
    <col min="14339" max="14340" width="8.140625" style="639" customWidth="1"/>
    <col min="14341" max="14341" width="7.5703125" style="639" customWidth="1"/>
    <col min="14342" max="14342" width="7.140625" style="639" customWidth="1"/>
    <col min="14343" max="14344" width="8" style="639" customWidth="1"/>
    <col min="14345" max="14345" width="8.28515625" style="639" customWidth="1"/>
    <col min="14346" max="14346" width="9.140625" style="639"/>
    <col min="14347" max="14348" width="10.140625" style="639" bestFit="1" customWidth="1"/>
    <col min="14349" max="14349" width="11.28515625" style="639" bestFit="1" customWidth="1"/>
    <col min="14350" max="14592" width="9.140625" style="639"/>
    <col min="14593" max="14593" width="21" style="639" customWidth="1"/>
    <col min="14594" max="14594" width="8.85546875" style="639" customWidth="1"/>
    <col min="14595" max="14596" width="8.140625" style="639" customWidth="1"/>
    <col min="14597" max="14597" width="7.5703125" style="639" customWidth="1"/>
    <col min="14598" max="14598" width="7.140625" style="639" customWidth="1"/>
    <col min="14599" max="14600" width="8" style="639" customWidth="1"/>
    <col min="14601" max="14601" width="8.28515625" style="639" customWidth="1"/>
    <col min="14602" max="14602" width="9.140625" style="639"/>
    <col min="14603" max="14604" width="10.140625" style="639" bestFit="1" customWidth="1"/>
    <col min="14605" max="14605" width="11.28515625" style="639" bestFit="1" customWidth="1"/>
    <col min="14606" max="14848" width="9.140625" style="639"/>
    <col min="14849" max="14849" width="21" style="639" customWidth="1"/>
    <col min="14850" max="14850" width="8.85546875" style="639" customWidth="1"/>
    <col min="14851" max="14852" width="8.140625" style="639" customWidth="1"/>
    <col min="14853" max="14853" width="7.5703125" style="639" customWidth="1"/>
    <col min="14854" max="14854" width="7.140625" style="639" customWidth="1"/>
    <col min="14855" max="14856" width="8" style="639" customWidth="1"/>
    <col min="14857" max="14857" width="8.28515625" style="639" customWidth="1"/>
    <col min="14858" max="14858" width="9.140625" style="639"/>
    <col min="14859" max="14860" width="10.140625" style="639" bestFit="1" customWidth="1"/>
    <col min="14861" max="14861" width="11.28515625" style="639" bestFit="1" customWidth="1"/>
    <col min="14862" max="15104" width="9.140625" style="639"/>
    <col min="15105" max="15105" width="21" style="639" customWidth="1"/>
    <col min="15106" max="15106" width="8.85546875" style="639" customWidth="1"/>
    <col min="15107" max="15108" width="8.140625" style="639" customWidth="1"/>
    <col min="15109" max="15109" width="7.5703125" style="639" customWidth="1"/>
    <col min="15110" max="15110" width="7.140625" style="639" customWidth="1"/>
    <col min="15111" max="15112" width="8" style="639" customWidth="1"/>
    <col min="15113" max="15113" width="8.28515625" style="639" customWidth="1"/>
    <col min="15114" max="15114" width="9.140625" style="639"/>
    <col min="15115" max="15116" width="10.140625" style="639" bestFit="1" customWidth="1"/>
    <col min="15117" max="15117" width="11.28515625" style="639" bestFit="1" customWidth="1"/>
    <col min="15118" max="15360" width="9.140625" style="639"/>
    <col min="15361" max="15361" width="21" style="639" customWidth="1"/>
    <col min="15362" max="15362" width="8.85546875" style="639" customWidth="1"/>
    <col min="15363" max="15364" width="8.140625" style="639" customWidth="1"/>
    <col min="15365" max="15365" width="7.5703125" style="639" customWidth="1"/>
    <col min="15366" max="15366" width="7.140625" style="639" customWidth="1"/>
    <col min="15367" max="15368" width="8" style="639" customWidth="1"/>
    <col min="15369" max="15369" width="8.28515625" style="639" customWidth="1"/>
    <col min="15370" max="15370" width="9.140625" style="639"/>
    <col min="15371" max="15372" width="10.140625" style="639" bestFit="1" customWidth="1"/>
    <col min="15373" max="15373" width="11.28515625" style="639" bestFit="1" customWidth="1"/>
    <col min="15374" max="15616" width="9.140625" style="639"/>
    <col min="15617" max="15617" width="21" style="639" customWidth="1"/>
    <col min="15618" max="15618" width="8.85546875" style="639" customWidth="1"/>
    <col min="15619" max="15620" width="8.140625" style="639" customWidth="1"/>
    <col min="15621" max="15621" width="7.5703125" style="639" customWidth="1"/>
    <col min="15622" max="15622" width="7.140625" style="639" customWidth="1"/>
    <col min="15623" max="15624" width="8" style="639" customWidth="1"/>
    <col min="15625" max="15625" width="8.28515625" style="639" customWidth="1"/>
    <col min="15626" max="15626" width="9.140625" style="639"/>
    <col min="15627" max="15628" width="10.140625" style="639" bestFit="1" customWidth="1"/>
    <col min="15629" max="15629" width="11.28515625" style="639" bestFit="1" customWidth="1"/>
    <col min="15630" max="15872" width="9.140625" style="639"/>
    <col min="15873" max="15873" width="21" style="639" customWidth="1"/>
    <col min="15874" max="15874" width="8.85546875" style="639" customWidth="1"/>
    <col min="15875" max="15876" width="8.140625" style="639" customWidth="1"/>
    <col min="15877" max="15877" width="7.5703125" style="639" customWidth="1"/>
    <col min="15878" max="15878" width="7.140625" style="639" customWidth="1"/>
    <col min="15879" max="15880" width="8" style="639" customWidth="1"/>
    <col min="15881" max="15881" width="8.28515625" style="639" customWidth="1"/>
    <col min="15882" max="15882" width="9.140625" style="639"/>
    <col min="15883" max="15884" width="10.140625" style="639" bestFit="1" customWidth="1"/>
    <col min="15885" max="15885" width="11.28515625" style="639" bestFit="1" customWidth="1"/>
    <col min="15886" max="16128" width="9.140625" style="639"/>
    <col min="16129" max="16129" width="21" style="639" customWidth="1"/>
    <col min="16130" max="16130" width="8.85546875" style="639" customWidth="1"/>
    <col min="16131" max="16132" width="8.140625" style="639" customWidth="1"/>
    <col min="16133" max="16133" width="7.5703125" style="639" customWidth="1"/>
    <col min="16134" max="16134" width="7.140625" style="639" customWidth="1"/>
    <col min="16135" max="16136" width="8" style="639" customWidth="1"/>
    <col min="16137" max="16137" width="8.28515625" style="639" customWidth="1"/>
    <col min="16138" max="16138" width="9.140625" style="639"/>
    <col min="16139" max="16140" width="10.140625" style="639" bestFit="1" customWidth="1"/>
    <col min="16141" max="16141" width="11.28515625" style="639" bestFit="1" customWidth="1"/>
    <col min="16142" max="16384" width="9.140625" style="639"/>
  </cols>
  <sheetData>
    <row r="1" spans="1:16" ht="21">
      <c r="A1" s="663" t="s">
        <v>938</v>
      </c>
      <c r="B1" s="663"/>
      <c r="C1" s="663"/>
      <c r="D1" s="663"/>
      <c r="E1" s="663"/>
      <c r="F1" s="663"/>
      <c r="G1" s="663"/>
      <c r="H1" s="663"/>
      <c r="I1" s="663"/>
      <c r="J1" s="663"/>
      <c r="K1" s="663"/>
      <c r="L1" s="663"/>
      <c r="M1" s="663"/>
    </row>
    <row r="2" spans="1:16" ht="29.25" customHeight="1">
      <c r="A2" s="664"/>
      <c r="B2" s="666" t="s">
        <v>421</v>
      </c>
      <c r="C2" s="666"/>
      <c r="D2" s="667" t="s">
        <v>939</v>
      </c>
      <c r="E2" s="667"/>
      <c r="F2" s="668" t="s">
        <v>940</v>
      </c>
      <c r="G2" s="668"/>
      <c r="H2" s="666" t="s">
        <v>941</v>
      </c>
      <c r="I2" s="666"/>
      <c r="J2" s="667" t="s">
        <v>956</v>
      </c>
      <c r="K2" s="667"/>
      <c r="L2" s="668" t="s">
        <v>942</v>
      </c>
      <c r="M2" s="668"/>
      <c r="O2" s="668" t="s">
        <v>957</v>
      </c>
      <c r="P2" s="668"/>
    </row>
    <row r="3" spans="1:16" ht="25.5">
      <c r="A3" s="665"/>
      <c r="B3" s="640" t="s">
        <v>943</v>
      </c>
      <c r="C3" s="640" t="s">
        <v>944</v>
      </c>
      <c r="D3" s="641" t="s">
        <v>943</v>
      </c>
      <c r="E3" s="641" t="s">
        <v>944</v>
      </c>
      <c r="F3" s="642" t="s">
        <v>943</v>
      </c>
      <c r="G3" s="642" t="s">
        <v>944</v>
      </c>
      <c r="H3" s="640" t="s">
        <v>943</v>
      </c>
      <c r="I3" s="640" t="s">
        <v>944</v>
      </c>
      <c r="J3" s="641" t="s">
        <v>943</v>
      </c>
      <c r="K3" s="641" t="s">
        <v>944</v>
      </c>
      <c r="L3" s="642" t="s">
        <v>943</v>
      </c>
      <c r="M3" s="642" t="s">
        <v>944</v>
      </c>
      <c r="O3" s="642" t="s">
        <v>943</v>
      </c>
      <c r="P3" s="642" t="s">
        <v>944</v>
      </c>
    </row>
    <row r="4" spans="1:16">
      <c r="A4" s="643" t="s">
        <v>945</v>
      </c>
      <c r="B4" s="644">
        <v>20652</v>
      </c>
      <c r="C4" s="644">
        <v>435000</v>
      </c>
      <c r="D4" s="645">
        <v>118615</v>
      </c>
      <c r="E4" s="645">
        <v>665000</v>
      </c>
      <c r="F4" s="646">
        <v>309</v>
      </c>
      <c r="G4" s="646">
        <v>29000</v>
      </c>
      <c r="H4" s="644">
        <v>8937</v>
      </c>
      <c r="I4" s="644">
        <v>63000</v>
      </c>
      <c r="J4" s="645">
        <f t="shared" ref="J4:K8" si="0">B4+D4+F4+H4</f>
        <v>148513</v>
      </c>
      <c r="K4" s="645">
        <f t="shared" si="0"/>
        <v>1192000</v>
      </c>
      <c r="L4" s="646">
        <v>1832397</v>
      </c>
      <c r="M4" s="646">
        <v>14119665</v>
      </c>
      <c r="O4" s="865">
        <f>(J4/L4)</f>
        <v>8.1048484580579422E-2</v>
      </c>
      <c r="P4" s="865">
        <f>(K4/M4)</f>
        <v>8.4421266368571779E-2</v>
      </c>
    </row>
    <row r="5" spans="1:16" ht="25.5">
      <c r="A5" s="643" t="s">
        <v>946</v>
      </c>
      <c r="B5" s="661">
        <f>C4/B4</f>
        <v>21.06333527019175</v>
      </c>
      <c r="C5" s="662"/>
      <c r="D5" s="654">
        <f>E4/D4</f>
        <v>5.6063735615225729</v>
      </c>
      <c r="E5" s="655"/>
      <c r="F5" s="656">
        <f>G4/F4</f>
        <v>93.851132686084142</v>
      </c>
      <c r="G5" s="657"/>
      <c r="H5" s="661">
        <f>I4/H4</f>
        <v>7.049345417925478</v>
      </c>
      <c r="I5" s="662"/>
      <c r="J5" s="654">
        <f>K4/J4</f>
        <v>8.0262333937096422</v>
      </c>
      <c r="K5" s="655"/>
      <c r="L5" s="656">
        <f>M4/L4</f>
        <v>7.7055708997558936</v>
      </c>
      <c r="M5" s="657"/>
      <c r="O5" s="864"/>
      <c r="P5" s="864"/>
    </row>
    <row r="6" spans="1:16">
      <c r="A6" s="647" t="s">
        <v>947</v>
      </c>
      <c r="B6" s="644">
        <v>19384</v>
      </c>
      <c r="C6" s="644">
        <v>240000</v>
      </c>
      <c r="D6" s="645">
        <v>115510</v>
      </c>
      <c r="E6" s="645">
        <v>610000</v>
      </c>
      <c r="F6" s="646">
        <v>329</v>
      </c>
      <c r="G6" s="646">
        <v>29000</v>
      </c>
      <c r="H6" s="644">
        <v>8764</v>
      </c>
      <c r="I6" s="644">
        <v>46000</v>
      </c>
      <c r="J6" s="645">
        <f t="shared" si="0"/>
        <v>143987</v>
      </c>
      <c r="K6" s="645">
        <f t="shared" si="0"/>
        <v>925000</v>
      </c>
      <c r="L6" s="646">
        <v>1965886</v>
      </c>
      <c r="M6" s="646">
        <v>15077515</v>
      </c>
      <c r="O6" s="865">
        <f>(J6/L6)</f>
        <v>7.3242802481934349E-2</v>
      </c>
      <c r="P6" s="865">
        <f>(K6/M6)</f>
        <v>6.1349632217245348E-2</v>
      </c>
    </row>
    <row r="7" spans="1:16" ht="25.5">
      <c r="A7" s="647" t="s">
        <v>946</v>
      </c>
      <c r="B7" s="661">
        <f>C6/B6</f>
        <v>12.381345439537762</v>
      </c>
      <c r="C7" s="662"/>
      <c r="D7" s="654">
        <f>E6/D6</f>
        <v>5.280928058176781</v>
      </c>
      <c r="E7" s="655"/>
      <c r="F7" s="656">
        <f>G6/F6</f>
        <v>88.145896656534958</v>
      </c>
      <c r="G7" s="657"/>
      <c r="H7" s="661">
        <f>I6/H6</f>
        <v>5.248744865358284</v>
      </c>
      <c r="I7" s="662"/>
      <c r="J7" s="654">
        <f>K6/J6</f>
        <v>6.4241910728051836</v>
      </c>
      <c r="K7" s="655"/>
      <c r="L7" s="656">
        <f>M6/L6</f>
        <v>7.6695774831297436</v>
      </c>
      <c r="M7" s="657"/>
      <c r="O7" s="864"/>
      <c r="P7" s="864"/>
    </row>
    <row r="8" spans="1:16">
      <c r="A8" s="648" t="s">
        <v>948</v>
      </c>
      <c r="B8" s="644">
        <v>19769</v>
      </c>
      <c r="C8" s="644">
        <v>254907</v>
      </c>
      <c r="D8" s="645">
        <v>122476</v>
      </c>
      <c r="E8" s="645">
        <v>625454</v>
      </c>
      <c r="F8" s="646">
        <v>339</v>
      </c>
      <c r="G8" s="646">
        <v>28838</v>
      </c>
      <c r="H8" s="644">
        <v>8851</v>
      </c>
      <c r="I8" s="644">
        <v>47475</v>
      </c>
      <c r="J8" s="645">
        <f t="shared" si="0"/>
        <v>151435</v>
      </c>
      <c r="K8" s="645">
        <f t="shared" si="0"/>
        <v>956674</v>
      </c>
      <c r="L8" s="646">
        <v>1991287</v>
      </c>
      <c r="M8" s="646">
        <v>15381821</v>
      </c>
      <c r="O8" s="865">
        <f>(J8/L8)</f>
        <v>7.6048806626066459E-2</v>
      </c>
      <c r="P8" s="865">
        <f>(K8/M8)</f>
        <v>6.2195106808225112E-2</v>
      </c>
    </row>
    <row r="9" spans="1:16" ht="25.5">
      <c r="A9" s="648" t="s">
        <v>946</v>
      </c>
      <c r="B9" s="661">
        <f>C8/B8</f>
        <v>12.894278921543831</v>
      </c>
      <c r="C9" s="662"/>
      <c r="D9" s="654">
        <f>E8/D8</f>
        <v>5.1067474443972696</v>
      </c>
      <c r="E9" s="655"/>
      <c r="F9" s="656">
        <f>G8/F8</f>
        <v>85.067846607669622</v>
      </c>
      <c r="G9" s="657"/>
      <c r="H9" s="661">
        <f>I8/H8</f>
        <v>5.3638007004858208</v>
      </c>
      <c r="I9" s="662"/>
      <c r="J9" s="654">
        <f>K8/J8</f>
        <v>6.3173902994684186</v>
      </c>
      <c r="K9" s="655"/>
      <c r="L9" s="656">
        <f>M8/L8</f>
        <v>7.724562556778606</v>
      </c>
      <c r="M9" s="657"/>
      <c r="O9" s="864"/>
      <c r="P9" s="864"/>
    </row>
    <row r="10" spans="1:16">
      <c r="A10" s="649" t="s">
        <v>949</v>
      </c>
      <c r="B10" s="644">
        <v>20704</v>
      </c>
      <c r="C10" s="644">
        <v>309081</v>
      </c>
      <c r="D10" s="645">
        <v>125703</v>
      </c>
      <c r="E10" s="645">
        <v>636581</v>
      </c>
      <c r="F10" s="646">
        <v>355</v>
      </c>
      <c r="G10" s="646">
        <v>28922</v>
      </c>
      <c r="H10" s="644">
        <v>8864</v>
      </c>
      <c r="I10" s="644">
        <v>50016</v>
      </c>
      <c r="J10" s="645">
        <f>B10+D10+F10+H10</f>
        <v>155626</v>
      </c>
      <c r="K10" s="645">
        <f>C10+E10+G10+I10</f>
        <v>1024600</v>
      </c>
      <c r="L10" s="646">
        <v>2038410</v>
      </c>
      <c r="M10" s="646">
        <v>15853614</v>
      </c>
      <c r="O10" s="865">
        <f>(J10/L10)</f>
        <v>7.634676046526459E-2</v>
      </c>
      <c r="P10" s="865">
        <f>(K10/M10)</f>
        <v>6.4628796941820332E-2</v>
      </c>
    </row>
    <row r="11" spans="1:16" ht="25.5">
      <c r="A11" s="649" t="s">
        <v>946</v>
      </c>
      <c r="B11" s="661">
        <f>C10/B10</f>
        <v>14.928564528593508</v>
      </c>
      <c r="C11" s="662"/>
      <c r="D11" s="654">
        <f>E10/D10</f>
        <v>5.0641671240940944</v>
      </c>
      <c r="E11" s="655"/>
      <c r="F11" s="656">
        <f>G10/F10</f>
        <v>81.47042253521127</v>
      </c>
      <c r="G11" s="657"/>
      <c r="H11" s="661">
        <f>I10/H10</f>
        <v>5.6425992779783396</v>
      </c>
      <c r="I11" s="662"/>
      <c r="J11" s="654">
        <f>K10/J10</f>
        <v>6.583732795291275</v>
      </c>
      <c r="K11" s="655"/>
      <c r="L11" s="656">
        <f>M10/L10</f>
        <v>7.7774412409672244</v>
      </c>
      <c r="M11" s="657"/>
      <c r="O11" s="864"/>
      <c r="P11" s="864"/>
    </row>
    <row r="12" spans="1:16">
      <c r="A12" s="650" t="s">
        <v>950</v>
      </c>
      <c r="B12" s="644">
        <v>21436</v>
      </c>
      <c r="C12" s="644">
        <v>379736</v>
      </c>
      <c r="D12" s="645">
        <v>128172</v>
      </c>
      <c r="E12" s="645">
        <v>685692</v>
      </c>
      <c r="F12" s="646">
        <v>355</v>
      </c>
      <c r="G12" s="646">
        <v>28899</v>
      </c>
      <c r="H12" s="644">
        <v>8993</v>
      </c>
      <c r="I12" s="644">
        <v>54288</v>
      </c>
      <c r="J12" s="645">
        <f>B12+D12+F12+H12</f>
        <v>158956</v>
      </c>
      <c r="K12" s="645">
        <f>C12+E12+G12+I12</f>
        <v>1148615</v>
      </c>
      <c r="L12" s="646">
        <v>2054075</v>
      </c>
      <c r="M12" s="646">
        <v>16033979</v>
      </c>
      <c r="O12" s="865">
        <f>(J12/L12)</f>
        <v>7.7385684553874609E-2</v>
      </c>
      <c r="P12" s="865">
        <f>(K12/M12)</f>
        <v>7.1636304375850807E-2</v>
      </c>
    </row>
    <row r="13" spans="1:16" ht="25.5">
      <c r="A13" s="650" t="s">
        <v>951</v>
      </c>
      <c r="B13" s="661">
        <f>C12/B12</f>
        <v>17.714872177645084</v>
      </c>
      <c r="C13" s="662"/>
      <c r="D13" s="654">
        <f>E12/D12</f>
        <v>5.3497799831476449</v>
      </c>
      <c r="E13" s="655"/>
      <c r="F13" s="656">
        <f>G12/F12</f>
        <v>81.405633802816908</v>
      </c>
      <c r="G13" s="657"/>
      <c r="H13" s="661">
        <f>I12/H12</f>
        <v>6.0366952073835209</v>
      </c>
      <c r="I13" s="662"/>
      <c r="J13" s="654">
        <f>K12/J12</f>
        <v>7.2259933566521557</v>
      </c>
      <c r="K13" s="655"/>
      <c r="L13" s="656">
        <f>M12/L12</f>
        <v>7.8059364920949816</v>
      </c>
      <c r="M13" s="657"/>
      <c r="O13" s="864"/>
      <c r="P13" s="864"/>
    </row>
    <row r="14" spans="1:16">
      <c r="A14" s="651" t="s">
        <v>952</v>
      </c>
      <c r="B14" s="644">
        <v>21855</v>
      </c>
      <c r="C14" s="644">
        <v>438574</v>
      </c>
      <c r="D14" s="645">
        <v>128521</v>
      </c>
      <c r="E14" s="645">
        <v>718586</v>
      </c>
      <c r="F14" s="646">
        <v>357</v>
      </c>
      <c r="G14" s="646">
        <v>28966</v>
      </c>
      <c r="H14" s="644">
        <v>8993</v>
      </c>
      <c r="I14" s="644">
        <v>58596</v>
      </c>
      <c r="J14" s="645">
        <f>B14+D14+F14+H14</f>
        <v>159726</v>
      </c>
      <c r="K14" s="645">
        <f>C14+E14+G14+I14</f>
        <v>1244722</v>
      </c>
      <c r="L14" s="646">
        <v>2051761</v>
      </c>
      <c r="M14" s="646">
        <v>16015524</v>
      </c>
      <c r="O14" s="865">
        <f>(J14/L14)</f>
        <v>7.7848248407100043E-2</v>
      </c>
      <c r="P14" s="865">
        <f>(K14/M14)</f>
        <v>7.7719717444149808E-2</v>
      </c>
    </row>
    <row r="15" spans="1:16" ht="25.5">
      <c r="A15" s="651" t="s">
        <v>951</v>
      </c>
      <c r="B15" s="661">
        <f>C14/B14</f>
        <v>20.067444520704644</v>
      </c>
      <c r="C15" s="662"/>
      <c r="D15" s="654">
        <f>E14/D14</f>
        <v>5.5911952132336351</v>
      </c>
      <c r="E15" s="655"/>
      <c r="F15" s="656">
        <f>G14/F14</f>
        <v>81.137254901960787</v>
      </c>
      <c r="G15" s="657"/>
      <c r="H15" s="661">
        <f>I14/H14</f>
        <v>6.5157344601356613</v>
      </c>
      <c r="I15" s="662"/>
      <c r="J15" s="654">
        <f>K14/J14</f>
        <v>7.7928577689292915</v>
      </c>
      <c r="K15" s="655"/>
      <c r="L15" s="656">
        <f>M14/L14</f>
        <v>7.8057454060195122</v>
      </c>
      <c r="M15" s="657"/>
      <c r="O15" s="864"/>
      <c r="P15" s="864"/>
    </row>
    <row r="16" spans="1:16">
      <c r="A16" s="653" t="s">
        <v>955</v>
      </c>
      <c r="B16" s="644">
        <v>21986</v>
      </c>
      <c r="C16" s="644">
        <v>435617</v>
      </c>
      <c r="D16" s="645">
        <v>126749</v>
      </c>
      <c r="E16" s="645">
        <v>707297</v>
      </c>
      <c r="F16" s="646">
        <v>355</v>
      </c>
      <c r="G16" s="646">
        <v>28636</v>
      </c>
      <c r="H16" s="644">
        <v>8745</v>
      </c>
      <c r="I16" s="644">
        <v>56325</v>
      </c>
      <c r="J16" s="645">
        <f>B16+D16+F16+H16</f>
        <v>157835</v>
      </c>
      <c r="K16" s="645">
        <f>C16+E16+G16+I16</f>
        <v>1227875</v>
      </c>
      <c r="L16" s="646">
        <v>2040179</v>
      </c>
      <c r="M16" s="646">
        <v>16025300</v>
      </c>
      <c r="O16" s="865">
        <f>(J16/L16)</f>
        <v>7.7363309788013701E-2</v>
      </c>
      <c r="P16" s="865">
        <f>(K16/M16)</f>
        <v>7.6621030495528944E-2</v>
      </c>
    </row>
    <row r="17" spans="1:13" ht="25.5">
      <c r="A17" s="653" t="s">
        <v>951</v>
      </c>
      <c r="B17" s="661">
        <f>C16/B16</f>
        <v>19.813381242608934</v>
      </c>
      <c r="C17" s="662"/>
      <c r="D17" s="654">
        <f>E16/D16</f>
        <v>5.5802964914910573</v>
      </c>
      <c r="E17" s="655"/>
      <c r="F17" s="656">
        <f>G16/F16</f>
        <v>80.664788732394371</v>
      </c>
      <c r="G17" s="657"/>
      <c r="H17" s="661">
        <f>I16/H16</f>
        <v>6.4408233276157807</v>
      </c>
      <c r="I17" s="662"/>
      <c r="J17" s="654">
        <f>K16/J16</f>
        <v>7.7794849051224384</v>
      </c>
      <c r="K17" s="655"/>
      <c r="L17" s="656">
        <f>M16/L16</f>
        <v>7.8548499911037215</v>
      </c>
      <c r="M17" s="657"/>
    </row>
    <row r="18" spans="1:13">
      <c r="A18"/>
      <c r="B18"/>
      <c r="C18"/>
      <c r="D18"/>
      <c r="E18"/>
      <c r="F18"/>
      <c r="G18"/>
      <c r="H18"/>
      <c r="I18"/>
      <c r="J18"/>
      <c r="K18"/>
      <c r="L18"/>
      <c r="M18"/>
    </row>
    <row r="19" spans="1:13">
      <c r="A19"/>
      <c r="B19"/>
      <c r="C19"/>
      <c r="D19"/>
      <c r="E19"/>
      <c r="F19"/>
      <c r="G19"/>
      <c r="H19"/>
      <c r="I19"/>
      <c r="J19"/>
      <c r="K19"/>
      <c r="L19"/>
      <c r="M19"/>
    </row>
    <row r="20" spans="1:13">
      <c r="A20" s="652" t="s">
        <v>953</v>
      </c>
      <c r="B20"/>
      <c r="C20"/>
      <c r="D20"/>
      <c r="E20"/>
      <c r="F20"/>
      <c r="G20"/>
      <c r="H20"/>
      <c r="I20"/>
      <c r="J20"/>
      <c r="K20"/>
      <c r="L20"/>
      <c r="M20"/>
    </row>
    <row r="21" spans="1:13">
      <c r="A21"/>
      <c r="B21"/>
      <c r="C21"/>
      <c r="D21"/>
      <c r="E21"/>
      <c r="F21"/>
      <c r="G21"/>
      <c r="H21"/>
      <c r="I21"/>
      <c r="J21"/>
      <c r="K21"/>
      <c r="L21"/>
      <c r="M21"/>
    </row>
    <row r="22" spans="1:13">
      <c r="A22" t="s">
        <v>954</v>
      </c>
      <c r="B22" s="658">
        <v>55</v>
      </c>
      <c r="C22" s="658"/>
      <c r="D22" s="659">
        <v>56</v>
      </c>
      <c r="E22" s="659"/>
      <c r="F22" s="660">
        <v>51</v>
      </c>
      <c r="G22" s="660"/>
      <c r="H22" s="658">
        <v>79</v>
      </c>
      <c r="I22" s="658"/>
      <c r="J22"/>
      <c r="K22"/>
      <c r="L22"/>
      <c r="M22"/>
    </row>
  </sheetData>
  <mergeCells count="55">
    <mergeCell ref="O2:P2"/>
    <mergeCell ref="A1:M1"/>
    <mergeCell ref="A2:A3"/>
    <mergeCell ref="B2:C2"/>
    <mergeCell ref="D2:E2"/>
    <mergeCell ref="F2:G2"/>
    <mergeCell ref="H2:I2"/>
    <mergeCell ref="J2:K2"/>
    <mergeCell ref="L2:M2"/>
    <mergeCell ref="L7:M7"/>
    <mergeCell ref="B5:C5"/>
    <mergeCell ref="D5:E5"/>
    <mergeCell ref="F5:G5"/>
    <mergeCell ref="H5:I5"/>
    <mergeCell ref="J5:K5"/>
    <mergeCell ref="L5:M5"/>
    <mergeCell ref="B7:C7"/>
    <mergeCell ref="D7:E7"/>
    <mergeCell ref="F7:G7"/>
    <mergeCell ref="H7:I7"/>
    <mergeCell ref="J7:K7"/>
    <mergeCell ref="L11:M11"/>
    <mergeCell ref="B9:C9"/>
    <mergeCell ref="D9:E9"/>
    <mergeCell ref="F9:G9"/>
    <mergeCell ref="H9:I9"/>
    <mergeCell ref="J9:K9"/>
    <mergeCell ref="L9:M9"/>
    <mergeCell ref="B11:C11"/>
    <mergeCell ref="D11:E11"/>
    <mergeCell ref="F11:G11"/>
    <mergeCell ref="H11:I11"/>
    <mergeCell ref="J11:K11"/>
    <mergeCell ref="L15:M15"/>
    <mergeCell ref="B13:C13"/>
    <mergeCell ref="D13:E13"/>
    <mergeCell ref="F13:G13"/>
    <mergeCell ref="H13:I13"/>
    <mergeCell ref="J13:K13"/>
    <mergeCell ref="L13:M13"/>
    <mergeCell ref="B15:C15"/>
    <mergeCell ref="D15:E15"/>
    <mergeCell ref="F15:G15"/>
    <mergeCell ref="H15:I15"/>
    <mergeCell ref="J15:K15"/>
    <mergeCell ref="J17:K17"/>
    <mergeCell ref="L17:M17"/>
    <mergeCell ref="B22:C22"/>
    <mergeCell ref="D22:E22"/>
    <mergeCell ref="F22:G22"/>
    <mergeCell ref="H22:I22"/>
    <mergeCell ref="B17:C17"/>
    <mergeCell ref="D17:E17"/>
    <mergeCell ref="F17:G17"/>
    <mergeCell ref="H17:I1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2">
    <tabColor theme="4" tint="0.39997558519241921"/>
  </sheetPr>
  <dimension ref="A1:O69"/>
  <sheetViews>
    <sheetView showGridLines="0" topLeftCell="I1" zoomScaleNormal="100" zoomScaleSheetLayoutView="115" workbookViewId="0">
      <selection activeCell="Q11" sqref="Q11"/>
    </sheetView>
  </sheetViews>
  <sheetFormatPr defaultColWidth="9.28515625" defaultRowHeight="15"/>
  <cols>
    <col min="1" max="1" width="3.28515625" style="2" customWidth="1"/>
    <col min="2" max="2" width="58.28515625" style="14" customWidth="1"/>
    <col min="3" max="11" width="12.7109375" style="2" customWidth="1"/>
    <col min="12" max="13" width="12.7109375" style="33" customWidth="1"/>
    <col min="14" max="14" width="15.7109375" style="33" customWidth="1"/>
    <col min="15" max="15" width="14.5703125" style="33" customWidth="1"/>
    <col min="16" max="16384" width="9.28515625" style="2"/>
  </cols>
  <sheetData>
    <row r="1" spans="1:15" ht="19.149999999999999" customHeight="1"/>
    <row r="2" spans="1:15" ht="27" customHeight="1">
      <c r="A2" s="13" t="s">
        <v>354</v>
      </c>
      <c r="B2" s="242"/>
      <c r="C2" s="13"/>
      <c r="D2" s="13"/>
      <c r="E2" s="13"/>
      <c r="F2" s="13"/>
      <c r="G2" s="13"/>
      <c r="K2" s="13"/>
    </row>
    <row r="3" spans="1:15" s="122" customFormat="1" ht="15" customHeight="1">
      <c r="A3" s="727" t="s">
        <v>711</v>
      </c>
      <c r="B3" s="727"/>
      <c r="C3" s="727"/>
      <c r="D3" s="727"/>
      <c r="E3" s="727"/>
      <c r="F3" s="197"/>
      <c r="G3" s="197"/>
      <c r="K3" s="197"/>
      <c r="L3" s="135"/>
      <c r="M3" s="135"/>
      <c r="N3" s="135"/>
      <c r="O3" s="279"/>
    </row>
    <row r="4" spans="1:15" ht="43.5" customHeight="1">
      <c r="A4" s="730" t="s">
        <v>370</v>
      </c>
      <c r="B4" s="730"/>
      <c r="C4" s="359">
        <v>2009</v>
      </c>
      <c r="D4" s="359">
        <v>2010</v>
      </c>
      <c r="E4" s="359">
        <v>2011</v>
      </c>
      <c r="F4" s="359">
        <v>2012</v>
      </c>
      <c r="G4" s="359">
        <v>2013</v>
      </c>
      <c r="H4" s="359">
        <v>2014</v>
      </c>
      <c r="I4" s="359">
        <v>2015</v>
      </c>
      <c r="J4" s="386">
        <v>2016</v>
      </c>
      <c r="K4" s="359">
        <v>2017</v>
      </c>
      <c r="L4" s="359">
        <v>2018</v>
      </c>
      <c r="M4" s="359">
        <v>2019</v>
      </c>
      <c r="N4" s="359">
        <v>2020</v>
      </c>
      <c r="O4" s="359" t="s">
        <v>886</v>
      </c>
    </row>
    <row r="5" spans="1:15" ht="27" customHeight="1">
      <c r="A5" s="360" t="s">
        <v>649</v>
      </c>
      <c r="B5" s="361"/>
      <c r="C5" s="362">
        <v>3236872</v>
      </c>
      <c r="D5" s="362">
        <v>3337858</v>
      </c>
      <c r="E5" s="362">
        <v>3273297</v>
      </c>
      <c r="F5" s="362">
        <v>3162914</v>
      </c>
      <c r="G5" s="362">
        <v>2927250</v>
      </c>
      <c r="H5" s="362">
        <v>2943837</v>
      </c>
      <c r="I5" s="362">
        <v>2938034</v>
      </c>
      <c r="J5" s="362">
        <v>2794132</v>
      </c>
      <c r="K5" s="362">
        <v>2923994</v>
      </c>
      <c r="L5" s="362">
        <v>2984780</v>
      </c>
      <c r="M5" s="362">
        <v>2888154</v>
      </c>
      <c r="N5" s="362">
        <v>2845310</v>
      </c>
      <c r="O5" s="362">
        <v>3119214</v>
      </c>
    </row>
    <row r="6" spans="1:15" ht="20.25" customHeight="1">
      <c r="A6" s="363"/>
      <c r="B6" s="364" t="s">
        <v>651</v>
      </c>
      <c r="C6" s="370">
        <v>2847081</v>
      </c>
      <c r="D6" s="370">
        <v>2963323</v>
      </c>
      <c r="E6" s="370">
        <v>3002517</v>
      </c>
      <c r="F6" s="370">
        <v>2967357</v>
      </c>
      <c r="G6" s="370">
        <v>2760917</v>
      </c>
      <c r="H6" s="370">
        <v>2827633</v>
      </c>
      <c r="I6" s="370">
        <v>2833035</v>
      </c>
      <c r="J6" s="370">
        <v>2701537</v>
      </c>
      <c r="K6" s="370">
        <v>2777484</v>
      </c>
      <c r="L6" s="370">
        <v>2833299</v>
      </c>
      <c r="M6" s="370">
        <v>2758067</v>
      </c>
      <c r="N6" s="370">
        <v>2720780</v>
      </c>
      <c r="O6" s="370">
        <v>2994151</v>
      </c>
    </row>
    <row r="7" spans="1:15" ht="27" customHeight="1">
      <c r="A7" s="366"/>
      <c r="B7" s="367" t="s">
        <v>826</v>
      </c>
      <c r="C7" s="365">
        <v>1816933</v>
      </c>
      <c r="D7" s="365">
        <v>1847844</v>
      </c>
      <c r="E7" s="365">
        <v>1868181</v>
      </c>
      <c r="F7" s="365">
        <v>1899053</v>
      </c>
      <c r="G7" s="365">
        <v>1821939</v>
      </c>
      <c r="H7" s="365">
        <v>1947718</v>
      </c>
      <c r="I7" s="365">
        <v>2021157</v>
      </c>
      <c r="J7" s="365">
        <v>1969805</v>
      </c>
      <c r="K7" s="365">
        <v>2047268</v>
      </c>
      <c r="L7" s="365">
        <v>2114071</v>
      </c>
      <c r="M7" s="365">
        <v>2127836</v>
      </c>
      <c r="N7" s="365">
        <v>2146642</v>
      </c>
      <c r="O7" s="365">
        <v>2430594</v>
      </c>
    </row>
    <row r="8" spans="1:15" ht="27" customHeight="1">
      <c r="A8" s="366"/>
      <c r="B8" s="368" t="s">
        <v>652</v>
      </c>
      <c r="C8" s="365">
        <v>1014948</v>
      </c>
      <c r="D8" s="365">
        <v>1101131</v>
      </c>
      <c r="E8" s="365">
        <v>1121777</v>
      </c>
      <c r="F8" s="365">
        <v>1056852</v>
      </c>
      <c r="G8" s="365">
        <v>928454</v>
      </c>
      <c r="H8" s="365">
        <v>864468</v>
      </c>
      <c r="I8" s="365">
        <v>797334</v>
      </c>
      <c r="J8" s="365">
        <v>717876</v>
      </c>
      <c r="K8" s="365">
        <v>705592</v>
      </c>
      <c r="L8" s="365">
        <v>696175</v>
      </c>
      <c r="M8" s="365">
        <v>600787</v>
      </c>
      <c r="N8" s="365">
        <v>547075</v>
      </c>
      <c r="O8" s="365">
        <v>536042</v>
      </c>
    </row>
    <row r="9" spans="1:15" ht="15" customHeight="1">
      <c r="A9" s="366"/>
      <c r="B9" s="369" t="s">
        <v>653</v>
      </c>
      <c r="C9" s="365">
        <v>15200</v>
      </c>
      <c r="D9" s="365">
        <v>14348</v>
      </c>
      <c r="E9" s="365">
        <v>12559</v>
      </c>
      <c r="F9" s="365">
        <v>11452</v>
      </c>
      <c r="G9" s="365">
        <v>10524</v>
      </c>
      <c r="H9" s="365">
        <v>15447</v>
      </c>
      <c r="I9" s="365">
        <v>14544</v>
      </c>
      <c r="J9" s="365">
        <v>13856</v>
      </c>
      <c r="K9" s="365">
        <v>24624</v>
      </c>
      <c r="L9" s="365">
        <v>23053</v>
      </c>
      <c r="M9" s="365">
        <v>29444</v>
      </c>
      <c r="N9" s="365">
        <v>27063</v>
      </c>
      <c r="O9" s="365">
        <v>27515</v>
      </c>
    </row>
    <row r="10" spans="1:15" ht="21" customHeight="1">
      <c r="A10" s="365"/>
      <c r="B10" s="365" t="s">
        <v>694</v>
      </c>
      <c r="C10" s="370">
        <v>389791</v>
      </c>
      <c r="D10" s="370">
        <v>374535</v>
      </c>
      <c r="E10" s="370">
        <v>270780</v>
      </c>
      <c r="F10" s="370">
        <v>195557</v>
      </c>
      <c r="G10" s="370">
        <v>166333</v>
      </c>
      <c r="H10" s="370">
        <v>116204</v>
      </c>
      <c r="I10" s="370">
        <v>104999</v>
      </c>
      <c r="J10" s="370">
        <v>92595</v>
      </c>
      <c r="K10" s="370">
        <v>146510</v>
      </c>
      <c r="L10" s="370">
        <v>151481</v>
      </c>
      <c r="M10" s="370">
        <v>130087</v>
      </c>
      <c r="N10" s="370">
        <v>124530</v>
      </c>
      <c r="O10" s="370">
        <v>125063</v>
      </c>
    </row>
    <row r="11" spans="1:15" ht="27" customHeight="1">
      <c r="A11" s="739" t="s">
        <v>695</v>
      </c>
      <c r="B11" s="739"/>
      <c r="C11" s="612"/>
      <c r="D11" s="613"/>
      <c r="E11" s="613"/>
      <c r="F11" s="613"/>
      <c r="G11" s="613"/>
      <c r="H11" s="613"/>
      <c r="I11" s="613"/>
      <c r="J11" s="613"/>
      <c r="K11" s="613"/>
      <c r="L11" s="613"/>
      <c r="M11" s="613"/>
      <c r="N11" s="613"/>
      <c r="O11" s="613"/>
    </row>
    <row r="12" spans="1:15" ht="18.75" customHeight="1">
      <c r="A12" s="369" t="s">
        <v>660</v>
      </c>
      <c r="B12" s="369"/>
      <c r="C12" s="394">
        <v>1945571</v>
      </c>
      <c r="D12" s="370">
        <v>2002277</v>
      </c>
      <c r="E12" s="370">
        <v>2177195</v>
      </c>
      <c r="F12" s="370">
        <v>2259401</v>
      </c>
      <c r="G12" s="370">
        <v>2249013</v>
      </c>
      <c r="H12" s="370">
        <v>2292768</v>
      </c>
      <c r="I12" s="370">
        <v>2501153</v>
      </c>
      <c r="J12" s="370">
        <v>2518779</v>
      </c>
      <c r="K12" s="370">
        <v>2425481</v>
      </c>
      <c r="L12" s="370">
        <v>2490409</v>
      </c>
      <c r="M12" s="370">
        <v>2508546</v>
      </c>
      <c r="N12" s="370">
        <v>2507142</v>
      </c>
      <c r="O12" s="394">
        <v>2542504</v>
      </c>
    </row>
    <row r="13" spans="1:15" ht="21" customHeight="1">
      <c r="A13" s="372" t="s">
        <v>661</v>
      </c>
      <c r="B13" s="372"/>
      <c r="C13" s="362">
        <v>2088176</v>
      </c>
      <c r="D13" s="362">
        <v>2160563</v>
      </c>
      <c r="E13" s="362">
        <v>2381498</v>
      </c>
      <c r="F13" s="362">
        <v>2469620</v>
      </c>
      <c r="G13" s="362">
        <v>2411813</v>
      </c>
      <c r="H13" s="362">
        <v>2452887</v>
      </c>
      <c r="I13" s="362">
        <v>2541927</v>
      </c>
      <c r="J13" s="362">
        <v>2559823</v>
      </c>
      <c r="K13" s="362">
        <v>2585362</v>
      </c>
      <c r="L13" s="362">
        <v>2652722</v>
      </c>
      <c r="M13" s="362">
        <v>2671576</v>
      </c>
      <c r="N13" s="362">
        <v>2670280</v>
      </c>
      <c r="O13" s="362">
        <v>2707633</v>
      </c>
    </row>
    <row r="14" spans="1:15" ht="18" customHeight="1">
      <c r="A14" s="365"/>
      <c r="B14" s="364" t="s">
        <v>662</v>
      </c>
      <c r="C14" s="365">
        <v>1341488</v>
      </c>
      <c r="D14" s="365">
        <v>1383633</v>
      </c>
      <c r="E14" s="365">
        <v>1515943</v>
      </c>
      <c r="F14" s="365">
        <v>1553730</v>
      </c>
      <c r="G14" s="365">
        <v>1571185</v>
      </c>
      <c r="H14" s="365">
        <v>1590450</v>
      </c>
      <c r="I14" s="365">
        <v>1648715</v>
      </c>
      <c r="J14" s="365">
        <v>1647662</v>
      </c>
      <c r="K14" s="365">
        <v>1641037</v>
      </c>
      <c r="L14" s="365">
        <v>1678665</v>
      </c>
      <c r="M14" s="365">
        <v>1672986</v>
      </c>
      <c r="N14" s="365">
        <v>1649416</v>
      </c>
      <c r="O14" s="365">
        <v>1661487</v>
      </c>
    </row>
    <row r="15" spans="1:15" ht="16.5" customHeight="1">
      <c r="A15" s="365"/>
      <c r="B15" s="369" t="s">
        <v>663</v>
      </c>
      <c r="C15" s="365">
        <v>15480</v>
      </c>
      <c r="D15" s="365">
        <v>16741</v>
      </c>
      <c r="E15" s="365">
        <v>17748</v>
      </c>
      <c r="F15" s="365">
        <v>19358</v>
      </c>
      <c r="G15" s="365">
        <v>18639</v>
      </c>
      <c r="H15" s="365">
        <v>19865</v>
      </c>
      <c r="I15" s="365">
        <v>20727</v>
      </c>
      <c r="J15" s="365">
        <v>21234</v>
      </c>
      <c r="K15" s="365">
        <v>21766</v>
      </c>
      <c r="L15" s="365">
        <v>22166</v>
      </c>
      <c r="M15" s="365">
        <v>22542</v>
      </c>
      <c r="N15" s="365">
        <v>21843</v>
      </c>
      <c r="O15" s="365">
        <v>21697</v>
      </c>
    </row>
    <row r="16" spans="1:15" ht="27" customHeight="1">
      <c r="A16" s="365"/>
      <c r="B16" s="373" t="s">
        <v>697</v>
      </c>
      <c r="C16" s="365">
        <v>588593</v>
      </c>
      <c r="D16" s="365">
        <v>601885</v>
      </c>
      <c r="E16" s="365">
        <v>643468</v>
      </c>
      <c r="F16" s="365">
        <v>686171</v>
      </c>
      <c r="G16" s="365">
        <v>658980</v>
      </c>
      <c r="H16" s="365">
        <v>682177</v>
      </c>
      <c r="I16" s="365">
        <v>831136</v>
      </c>
      <c r="J16" s="365">
        <v>849158</v>
      </c>
      <c r="K16" s="365">
        <v>762140</v>
      </c>
      <c r="L16" s="365">
        <v>788948</v>
      </c>
      <c r="M16" s="365">
        <v>812302</v>
      </c>
      <c r="N16" s="365">
        <v>835081</v>
      </c>
      <c r="O16" s="365">
        <v>858467</v>
      </c>
    </row>
    <row r="17" spans="1:15" ht="27" customHeight="1">
      <c r="A17" s="365"/>
      <c r="B17" s="373" t="s">
        <v>698</v>
      </c>
      <c r="C17" s="365">
        <v>731178</v>
      </c>
      <c r="D17" s="365">
        <v>760130</v>
      </c>
      <c r="E17" s="365">
        <v>847705</v>
      </c>
      <c r="F17" s="365">
        <v>896174</v>
      </c>
      <c r="G17" s="365">
        <v>821485</v>
      </c>
      <c r="H17" s="365">
        <v>841920</v>
      </c>
      <c r="I17" s="365">
        <v>871773</v>
      </c>
      <c r="J17" s="365">
        <v>890045</v>
      </c>
      <c r="K17" s="365">
        <v>921422</v>
      </c>
      <c r="L17" s="365">
        <v>950605</v>
      </c>
      <c r="M17" s="365">
        <v>974615</v>
      </c>
      <c r="N17" s="365">
        <v>997443</v>
      </c>
      <c r="O17" s="365">
        <v>1022818</v>
      </c>
    </row>
    <row r="18" spans="1:15" ht="27" customHeight="1">
      <c r="A18" s="368"/>
      <c r="B18" s="373" t="s">
        <v>699</v>
      </c>
      <c r="C18" s="365">
        <v>0</v>
      </c>
      <c r="D18" s="365">
        <v>3</v>
      </c>
      <c r="E18" s="365">
        <v>13</v>
      </c>
      <c r="F18" s="365">
        <v>45</v>
      </c>
      <c r="G18" s="365">
        <v>64</v>
      </c>
      <c r="H18" s="365">
        <v>82</v>
      </c>
      <c r="I18" s="365">
        <v>116</v>
      </c>
      <c r="J18" s="365">
        <v>157</v>
      </c>
      <c r="K18" s="365">
        <v>204</v>
      </c>
      <c r="L18" s="365">
        <v>248</v>
      </c>
      <c r="M18" s="365">
        <v>292</v>
      </c>
      <c r="N18" s="365">
        <v>328</v>
      </c>
      <c r="O18" s="365">
        <v>351</v>
      </c>
    </row>
    <row r="19" spans="1:15" ht="27" customHeight="1">
      <c r="A19" s="368"/>
      <c r="B19" s="373" t="s">
        <v>700</v>
      </c>
      <c r="C19" s="365">
        <v>10</v>
      </c>
      <c r="D19" s="365">
        <v>15</v>
      </c>
      <c r="E19" s="365">
        <v>23</v>
      </c>
      <c r="F19" s="365">
        <v>97</v>
      </c>
      <c r="G19" s="365">
        <v>145</v>
      </c>
      <c r="H19" s="365">
        <v>194</v>
      </c>
      <c r="I19" s="365">
        <v>459</v>
      </c>
      <c r="J19" s="365">
        <v>568</v>
      </c>
      <c r="K19" s="365">
        <v>334</v>
      </c>
      <c r="L19" s="365">
        <v>382</v>
      </c>
      <c r="M19" s="365">
        <v>424</v>
      </c>
      <c r="N19" s="365">
        <v>474</v>
      </c>
      <c r="O19" s="365">
        <v>502</v>
      </c>
    </row>
    <row r="20" spans="1:15" ht="27" customHeight="1">
      <c r="A20" s="368"/>
      <c r="B20" s="373" t="s">
        <v>701</v>
      </c>
      <c r="C20" s="365">
        <v>30</v>
      </c>
      <c r="D20" s="365">
        <v>56</v>
      </c>
      <c r="E20" s="365">
        <v>89</v>
      </c>
      <c r="F20" s="365">
        <v>313</v>
      </c>
      <c r="G20" s="365">
        <v>440</v>
      </c>
      <c r="H20" s="365">
        <v>570</v>
      </c>
      <c r="I20" s="365">
        <v>596</v>
      </c>
      <c r="J20" s="365">
        <v>725</v>
      </c>
      <c r="K20" s="365">
        <v>933</v>
      </c>
      <c r="L20" s="365">
        <v>1038</v>
      </c>
      <c r="M20" s="365">
        <v>1141</v>
      </c>
      <c r="N20" s="365">
        <v>1250</v>
      </c>
      <c r="O20" s="365">
        <v>1280</v>
      </c>
    </row>
    <row r="21" spans="1:15" ht="21" customHeight="1">
      <c r="A21" s="372" t="s">
        <v>691</v>
      </c>
      <c r="B21" s="372"/>
      <c r="C21" s="362">
        <v>9380917</v>
      </c>
      <c r="D21" s="362">
        <v>9679426</v>
      </c>
      <c r="E21" s="362">
        <v>9735494</v>
      </c>
      <c r="F21" s="362">
        <v>9552699</v>
      </c>
      <c r="G21" s="362">
        <v>9056082</v>
      </c>
      <c r="H21" s="362">
        <v>9213757</v>
      </c>
      <c r="I21" s="362">
        <v>9330878.9999999981</v>
      </c>
      <c r="J21" s="362">
        <v>9008655</v>
      </c>
      <c r="K21" s="362">
        <v>9375821</v>
      </c>
      <c r="L21" s="362">
        <v>9872300</v>
      </c>
      <c r="M21" s="362">
        <v>9742341</v>
      </c>
      <c r="N21" s="362">
        <v>9656246</v>
      </c>
      <c r="O21" s="362">
        <v>9616582</v>
      </c>
    </row>
    <row r="22" spans="1:15" ht="21.75" customHeight="1">
      <c r="A22" s="369" t="s">
        <v>692</v>
      </c>
      <c r="B22" s="369"/>
      <c r="C22" s="375">
        <v>1.6637131207239417</v>
      </c>
      <c r="D22" s="375">
        <v>1.6670310851096026</v>
      </c>
      <c r="E22" s="375">
        <v>1.5034468662659983</v>
      </c>
      <c r="F22" s="375">
        <v>1.3998905019516235</v>
      </c>
      <c r="G22" s="375">
        <v>1.3015709557926076</v>
      </c>
      <c r="H22" s="375">
        <v>1.2839663672905415</v>
      </c>
      <c r="I22" s="375">
        <v>1.1746718413467709</v>
      </c>
      <c r="J22" s="375">
        <v>1.1093200316502558</v>
      </c>
      <c r="K22" s="375">
        <v>1.2055316038344559</v>
      </c>
      <c r="L22" s="380">
        <v>1.1985099636244487</v>
      </c>
      <c r="M22" s="375">
        <v>1.1513259075177413</v>
      </c>
      <c r="N22" s="375">
        <v>1.1348818694752829</v>
      </c>
      <c r="O22" s="375">
        <v>1.2268275684128718</v>
      </c>
    </row>
    <row r="23" spans="1:15" ht="18.75" customHeight="1">
      <c r="A23" s="372" t="s">
        <v>702</v>
      </c>
      <c r="B23" s="372"/>
      <c r="C23" s="362">
        <v>14705965</v>
      </c>
      <c r="D23" s="362">
        <v>15177847</v>
      </c>
      <c r="E23" s="362">
        <v>15390289</v>
      </c>
      <c r="F23" s="362">
        <v>15185233</v>
      </c>
      <c r="G23" s="616">
        <v>14395145</v>
      </c>
      <c r="H23" s="616">
        <v>14610481</v>
      </c>
      <c r="I23" s="616">
        <v>14810839.999999998</v>
      </c>
      <c r="J23" s="616">
        <v>14362610</v>
      </c>
      <c r="K23" s="616">
        <v>14885177</v>
      </c>
      <c r="L23" s="362">
        <v>15509802</v>
      </c>
      <c r="M23" s="362">
        <v>15302071</v>
      </c>
      <c r="N23" s="362">
        <v>15171836</v>
      </c>
      <c r="O23" s="362">
        <v>15443429</v>
      </c>
    </row>
    <row r="24" spans="1:15" s="14" customFormat="1" ht="27" customHeight="1">
      <c r="A24" s="614" t="s">
        <v>271</v>
      </c>
      <c r="B24" s="615"/>
      <c r="C24" s="615"/>
      <c r="D24" s="615"/>
      <c r="E24" s="615"/>
      <c r="F24" s="615"/>
      <c r="G24" s="734" t="s">
        <v>928</v>
      </c>
      <c r="H24" s="734"/>
      <c r="I24" s="734"/>
      <c r="J24" s="734"/>
      <c r="K24" s="618"/>
      <c r="L24" s="615"/>
      <c r="M24" s="615"/>
      <c r="N24" s="615"/>
      <c r="O24" s="615"/>
    </row>
    <row r="25" spans="1:15" ht="27" customHeight="1">
      <c r="A25" s="360" t="s">
        <v>649</v>
      </c>
      <c r="B25" s="361"/>
      <c r="C25" s="395">
        <v>2220180</v>
      </c>
      <c r="D25" s="395">
        <v>2236727</v>
      </c>
      <c r="E25" s="395">
        <v>2151520</v>
      </c>
      <c r="F25" s="395">
        <v>2106062</v>
      </c>
      <c r="G25" s="617">
        <v>1998796</v>
      </c>
      <c r="H25" s="617">
        <v>2078678</v>
      </c>
      <c r="I25" s="617">
        <v>2140178</v>
      </c>
      <c r="J25" s="617">
        <v>2075900</v>
      </c>
      <c r="K25" s="617">
        <v>2218402</v>
      </c>
      <c r="L25" s="395">
        <v>2288605</v>
      </c>
      <c r="M25" s="395">
        <v>2287367</v>
      </c>
      <c r="N25" s="395">
        <v>2298235</v>
      </c>
      <c r="O25" s="395">
        <v>2583172</v>
      </c>
    </row>
    <row r="26" spans="1:15" ht="27" customHeight="1">
      <c r="A26" s="363"/>
      <c r="B26" s="364" t="s">
        <v>651</v>
      </c>
      <c r="C26" s="396">
        <v>1832133</v>
      </c>
      <c r="D26" s="396">
        <v>1862192</v>
      </c>
      <c r="E26" s="396">
        <v>1880740</v>
      </c>
      <c r="F26" s="396">
        <v>1910505</v>
      </c>
      <c r="G26" s="396">
        <v>1832463</v>
      </c>
      <c r="H26" s="396">
        <v>1963165</v>
      </c>
      <c r="I26" s="396">
        <v>2035701</v>
      </c>
      <c r="J26" s="396">
        <v>1983661</v>
      </c>
      <c r="K26" s="396">
        <v>2071892</v>
      </c>
      <c r="L26" s="396">
        <v>2137124</v>
      </c>
      <c r="M26" s="396">
        <v>2157280</v>
      </c>
      <c r="N26" s="396">
        <v>2173705</v>
      </c>
      <c r="O26" s="396">
        <v>2458109</v>
      </c>
    </row>
    <row r="27" spans="1:15" ht="27" customHeight="1">
      <c r="A27" s="366"/>
      <c r="B27" s="367" t="s">
        <v>704</v>
      </c>
      <c r="C27" s="397">
        <v>1816933</v>
      </c>
      <c r="D27" s="397">
        <v>1847844</v>
      </c>
      <c r="E27" s="397">
        <v>1868181</v>
      </c>
      <c r="F27" s="397">
        <v>1899053</v>
      </c>
      <c r="G27" s="397">
        <v>1821939</v>
      </c>
      <c r="H27" s="397">
        <v>1947718</v>
      </c>
      <c r="I27" s="397">
        <v>2021157</v>
      </c>
      <c r="J27" s="397">
        <v>1969805</v>
      </c>
      <c r="K27" s="397">
        <v>2047268</v>
      </c>
      <c r="L27" s="397">
        <v>2114071</v>
      </c>
      <c r="M27" s="397">
        <v>2127836</v>
      </c>
      <c r="N27" s="397">
        <v>2146642</v>
      </c>
      <c r="O27" s="397">
        <v>2430594</v>
      </c>
    </row>
    <row r="28" spans="1:15" ht="27" customHeight="1">
      <c r="A28" s="366"/>
      <c r="B28" s="369" t="s">
        <v>653</v>
      </c>
      <c r="C28" s="397">
        <v>15200</v>
      </c>
      <c r="D28" s="397">
        <v>14348</v>
      </c>
      <c r="E28" s="397">
        <v>12559</v>
      </c>
      <c r="F28" s="397">
        <v>11452</v>
      </c>
      <c r="G28" s="397">
        <v>10524</v>
      </c>
      <c r="H28" s="397">
        <v>15447</v>
      </c>
      <c r="I28" s="397">
        <v>14544</v>
      </c>
      <c r="J28" s="397">
        <v>13856</v>
      </c>
      <c r="K28" s="397">
        <v>24624</v>
      </c>
      <c r="L28" s="397">
        <v>23053</v>
      </c>
      <c r="M28" s="397">
        <v>29444</v>
      </c>
      <c r="N28" s="397">
        <v>27063</v>
      </c>
      <c r="O28" s="397">
        <v>27515</v>
      </c>
    </row>
    <row r="29" spans="1:15" ht="27" customHeight="1">
      <c r="A29" s="365"/>
      <c r="B29" s="365" t="s">
        <v>694</v>
      </c>
      <c r="C29" s="397">
        <v>388047</v>
      </c>
      <c r="D29" s="397">
        <v>374535</v>
      </c>
      <c r="E29" s="397">
        <v>270780</v>
      </c>
      <c r="F29" s="397">
        <v>195557</v>
      </c>
      <c r="G29" s="397">
        <v>166333</v>
      </c>
      <c r="H29" s="397">
        <v>115513</v>
      </c>
      <c r="I29" s="397">
        <v>104477</v>
      </c>
      <c r="J29" s="397">
        <v>92239</v>
      </c>
      <c r="K29" s="397">
        <v>146510</v>
      </c>
      <c r="L29" s="397">
        <v>151481</v>
      </c>
      <c r="M29" s="397">
        <v>130087</v>
      </c>
      <c r="N29" s="397">
        <v>124530</v>
      </c>
      <c r="O29" s="397">
        <v>125063</v>
      </c>
    </row>
    <row r="30" spans="1:15" ht="27" customHeight="1">
      <c r="A30" s="739" t="s">
        <v>703</v>
      </c>
      <c r="B30" s="739"/>
      <c r="C30" s="735"/>
      <c r="D30" s="736"/>
      <c r="E30" s="736"/>
      <c r="F30" s="736"/>
      <c r="G30" s="736"/>
      <c r="H30" s="736"/>
      <c r="I30" s="736"/>
      <c r="J30" s="736"/>
      <c r="K30" s="736"/>
      <c r="L30" s="736"/>
      <c r="M30" s="736"/>
      <c r="N30" s="736"/>
      <c r="O30" s="736"/>
    </row>
    <row r="31" spans="1:15" ht="27" customHeight="1">
      <c r="A31" s="369" t="s">
        <v>660</v>
      </c>
      <c r="B31" s="369"/>
      <c r="C31" s="396">
        <v>1568225</v>
      </c>
      <c r="D31" s="396">
        <v>1598513</v>
      </c>
      <c r="E31" s="396">
        <v>1667522</v>
      </c>
      <c r="F31" s="396">
        <v>1719984</v>
      </c>
      <c r="G31" s="398">
        <v>1693036</v>
      </c>
      <c r="H31" s="398">
        <v>1715758</v>
      </c>
      <c r="I31" s="398">
        <v>1846998</v>
      </c>
      <c r="J31" s="396">
        <v>1855364</v>
      </c>
      <c r="K31" s="396">
        <v>1778850</v>
      </c>
      <c r="L31" s="396">
        <v>1799922</v>
      </c>
      <c r="M31" s="396">
        <v>1803871</v>
      </c>
      <c r="N31" s="396">
        <v>1797230</v>
      </c>
      <c r="O31" s="396">
        <v>1808354</v>
      </c>
    </row>
    <row r="32" spans="1:15" ht="27" customHeight="1">
      <c r="A32" s="372" t="s">
        <v>661</v>
      </c>
      <c r="B32" s="372"/>
      <c r="C32" s="395">
        <v>1687984</v>
      </c>
      <c r="D32" s="395">
        <v>1730034</v>
      </c>
      <c r="E32" s="395">
        <v>1831298</v>
      </c>
      <c r="F32" s="395">
        <v>1886242</v>
      </c>
      <c r="G32" s="399">
        <v>1821114</v>
      </c>
      <c r="H32" s="399">
        <v>1840980</v>
      </c>
      <c r="I32" s="399">
        <v>1879938</v>
      </c>
      <c r="J32" s="395">
        <v>1887472</v>
      </c>
      <c r="K32" s="395">
        <v>1902640</v>
      </c>
      <c r="L32" s="395">
        <v>1924889</v>
      </c>
      <c r="M32" s="395">
        <v>1929187</v>
      </c>
      <c r="N32" s="395">
        <v>1922610</v>
      </c>
      <c r="O32" s="395">
        <v>1934608</v>
      </c>
    </row>
    <row r="33" spans="1:15" ht="27" customHeight="1">
      <c r="A33" s="365"/>
      <c r="B33" s="364" t="s">
        <v>662</v>
      </c>
      <c r="C33" s="397">
        <v>1062306</v>
      </c>
      <c r="D33" s="397">
        <v>1086678</v>
      </c>
      <c r="E33" s="397">
        <v>1135172</v>
      </c>
      <c r="F33" s="397">
        <v>1157099</v>
      </c>
      <c r="G33" s="400">
        <v>1161431</v>
      </c>
      <c r="H33" s="400">
        <v>1170070</v>
      </c>
      <c r="I33" s="400">
        <v>1192240</v>
      </c>
      <c r="J33" s="397">
        <v>1189705</v>
      </c>
      <c r="K33" s="397">
        <v>1183394</v>
      </c>
      <c r="L33" s="397">
        <v>1189221</v>
      </c>
      <c r="M33" s="397">
        <v>1179880</v>
      </c>
      <c r="N33" s="397">
        <v>1160729</v>
      </c>
      <c r="O33" s="397">
        <v>1158480</v>
      </c>
    </row>
    <row r="34" spans="1:15" ht="27" customHeight="1">
      <c r="A34" s="365"/>
      <c r="B34" s="369" t="s">
        <v>663</v>
      </c>
      <c r="C34" s="397">
        <v>13258</v>
      </c>
      <c r="D34" s="397">
        <v>13992</v>
      </c>
      <c r="E34" s="397">
        <v>14530</v>
      </c>
      <c r="F34" s="397">
        <v>15367</v>
      </c>
      <c r="G34" s="400">
        <v>14582</v>
      </c>
      <c r="H34" s="400">
        <v>15149</v>
      </c>
      <c r="I34" s="400">
        <v>15426</v>
      </c>
      <c r="J34" s="397">
        <v>15611</v>
      </c>
      <c r="K34" s="397">
        <v>15847</v>
      </c>
      <c r="L34" s="397">
        <v>15944</v>
      </c>
      <c r="M34" s="397">
        <v>16126</v>
      </c>
      <c r="N34" s="397">
        <v>15641</v>
      </c>
      <c r="O34" s="397">
        <v>15489</v>
      </c>
    </row>
    <row r="35" spans="1:15" ht="27" customHeight="1">
      <c r="A35" s="365"/>
      <c r="B35" s="373" t="s">
        <v>697</v>
      </c>
      <c r="C35" s="397">
        <v>492656</v>
      </c>
      <c r="D35" s="397">
        <v>497831</v>
      </c>
      <c r="E35" s="397">
        <v>517791</v>
      </c>
      <c r="F35" s="397">
        <v>547424</v>
      </c>
      <c r="G35" s="400">
        <v>516889</v>
      </c>
      <c r="H35" s="400">
        <v>530365</v>
      </c>
      <c r="I35" s="400">
        <v>638947</v>
      </c>
      <c r="J35" s="397">
        <v>649556</v>
      </c>
      <c r="K35" s="397">
        <v>579243</v>
      </c>
      <c r="L35" s="397">
        <v>594321</v>
      </c>
      <c r="M35" s="397">
        <v>607362</v>
      </c>
      <c r="N35" s="397">
        <v>620285</v>
      </c>
      <c r="O35" s="397">
        <v>633767</v>
      </c>
    </row>
    <row r="36" spans="1:15" ht="27" customHeight="1">
      <c r="A36" s="365"/>
      <c r="B36" s="373" t="s">
        <v>698</v>
      </c>
      <c r="C36" s="397">
        <v>612407</v>
      </c>
      <c r="D36" s="397">
        <v>629325</v>
      </c>
      <c r="E36" s="397">
        <v>681523</v>
      </c>
      <c r="F36" s="397">
        <v>713528</v>
      </c>
      <c r="G36" s="400">
        <v>644767</v>
      </c>
      <c r="H36" s="400">
        <v>655340</v>
      </c>
      <c r="I36" s="400">
        <v>671793</v>
      </c>
      <c r="J36" s="397">
        <v>681555</v>
      </c>
      <c r="K36" s="397">
        <v>702615</v>
      </c>
      <c r="L36" s="397">
        <v>718817</v>
      </c>
      <c r="M36" s="397">
        <v>732160</v>
      </c>
      <c r="N36" s="397">
        <v>745085</v>
      </c>
      <c r="O36" s="397">
        <v>759422</v>
      </c>
    </row>
    <row r="37" spans="1:15" ht="27" customHeight="1">
      <c r="A37" s="368"/>
      <c r="B37" s="373" t="s">
        <v>699</v>
      </c>
      <c r="C37" s="397">
        <v>0</v>
      </c>
      <c r="D37" s="397">
        <v>3</v>
      </c>
      <c r="E37" s="397">
        <v>13</v>
      </c>
      <c r="F37" s="397">
        <v>25</v>
      </c>
      <c r="G37" s="400">
        <v>37</v>
      </c>
      <c r="H37" s="400">
        <v>47</v>
      </c>
      <c r="I37" s="400">
        <v>73</v>
      </c>
      <c r="J37" s="401">
        <v>107</v>
      </c>
      <c r="K37" s="397">
        <v>143</v>
      </c>
      <c r="L37" s="401">
        <v>177</v>
      </c>
      <c r="M37" s="401">
        <v>213</v>
      </c>
      <c r="N37" s="397">
        <v>243</v>
      </c>
      <c r="O37" s="397">
        <v>259</v>
      </c>
    </row>
    <row r="38" spans="1:15" ht="27" customHeight="1">
      <c r="A38" s="368"/>
      <c r="B38" s="373" t="s">
        <v>700</v>
      </c>
      <c r="C38" s="397">
        <v>5</v>
      </c>
      <c r="D38" s="397">
        <v>9</v>
      </c>
      <c r="E38" s="397">
        <v>16</v>
      </c>
      <c r="F38" s="397">
        <v>69</v>
      </c>
      <c r="G38" s="400">
        <v>97</v>
      </c>
      <c r="H38" s="400">
        <v>127</v>
      </c>
      <c r="I38" s="400">
        <v>312</v>
      </c>
      <c r="J38" s="401">
        <v>385</v>
      </c>
      <c r="K38" s="401">
        <v>223</v>
      </c>
      <c r="L38" s="401">
        <v>259</v>
      </c>
      <c r="M38" s="401">
        <v>290</v>
      </c>
      <c r="N38" s="401">
        <v>332</v>
      </c>
      <c r="O38" s="401">
        <v>359</v>
      </c>
    </row>
    <row r="39" spans="1:15" ht="27" customHeight="1">
      <c r="A39" s="368"/>
      <c r="B39" s="373" t="s">
        <v>701</v>
      </c>
      <c r="C39" s="397">
        <v>13</v>
      </c>
      <c r="D39" s="397">
        <v>36</v>
      </c>
      <c r="E39" s="397">
        <v>60</v>
      </c>
      <c r="F39" s="397">
        <v>223</v>
      </c>
      <c r="G39" s="400">
        <v>297</v>
      </c>
      <c r="H39" s="400">
        <v>374</v>
      </c>
      <c r="I39" s="400">
        <v>406</v>
      </c>
      <c r="J39" s="401">
        <v>494</v>
      </c>
      <c r="K39" s="401">
        <v>641</v>
      </c>
      <c r="L39" s="401">
        <v>730</v>
      </c>
      <c r="M39" s="401">
        <v>808</v>
      </c>
      <c r="N39" s="401">
        <v>912</v>
      </c>
      <c r="O39" s="401">
        <v>958</v>
      </c>
    </row>
    <row r="40" spans="1:15" s="12" customFormat="1" ht="27" customHeight="1">
      <c r="A40" s="372" t="s">
        <v>827</v>
      </c>
      <c r="B40" s="372"/>
      <c r="C40" s="395">
        <v>7037100</v>
      </c>
      <c r="D40" s="395">
        <v>7158992</v>
      </c>
      <c r="E40" s="395">
        <v>7081524</v>
      </c>
      <c r="F40" s="395">
        <v>6996714</v>
      </c>
      <c r="G40" s="399">
        <v>6742359</v>
      </c>
      <c r="H40" s="399">
        <v>7013947</v>
      </c>
      <c r="I40" s="399">
        <v>7225093</v>
      </c>
      <c r="J40" s="402">
        <v>7060004</v>
      </c>
      <c r="K40" s="395">
        <v>7452351</v>
      </c>
      <c r="L40" s="395">
        <v>7812420</v>
      </c>
      <c r="M40" s="395">
        <v>7878046</v>
      </c>
      <c r="N40" s="395">
        <v>7910416</v>
      </c>
      <c r="O40" s="395">
        <v>7876726</v>
      </c>
    </row>
    <row r="41" spans="1:15" ht="27" customHeight="1">
      <c r="A41" s="369" t="s">
        <v>692</v>
      </c>
      <c r="B41" s="369"/>
      <c r="C41" s="404">
        <v>1.4157279727079979</v>
      </c>
      <c r="D41" s="404">
        <v>1.3992548074366615</v>
      </c>
      <c r="E41" s="404">
        <v>1.2902498437801719</v>
      </c>
      <c r="F41" s="404">
        <v>1.2244660415445725</v>
      </c>
      <c r="G41" s="405">
        <v>1.1805986405486948</v>
      </c>
      <c r="H41" s="405">
        <v>1.2115216714711514</v>
      </c>
      <c r="I41" s="405">
        <v>1.1587332525536032</v>
      </c>
      <c r="J41" s="403">
        <v>1.1188640072783562</v>
      </c>
      <c r="K41" s="403">
        <v>1.2470989684346629</v>
      </c>
      <c r="L41" s="403">
        <v>1.2715023206561173</v>
      </c>
      <c r="M41" s="403">
        <v>1.2680324701710932</v>
      </c>
      <c r="N41" s="404">
        <v>1.2787650996255349</v>
      </c>
      <c r="O41" s="404">
        <v>1.4284658866571478</v>
      </c>
    </row>
    <row r="42" spans="1:15" ht="27" customHeight="1">
      <c r="A42" s="372" t="s">
        <v>702</v>
      </c>
      <c r="B42" s="372"/>
      <c r="C42" s="395">
        <v>10945264</v>
      </c>
      <c r="D42" s="395">
        <v>11125753</v>
      </c>
      <c r="E42" s="395">
        <v>11064342</v>
      </c>
      <c r="F42" s="395">
        <v>10989018</v>
      </c>
      <c r="G42" s="399">
        <v>10562269</v>
      </c>
      <c r="H42" s="399">
        <v>10933605</v>
      </c>
      <c r="I42" s="399">
        <v>11245209</v>
      </c>
      <c r="J42" s="395">
        <v>11023376</v>
      </c>
      <c r="K42" s="395">
        <v>11573393</v>
      </c>
      <c r="L42" s="395">
        <v>12025914</v>
      </c>
      <c r="M42" s="395">
        <v>12094600</v>
      </c>
      <c r="N42" s="395">
        <v>12131261</v>
      </c>
      <c r="O42" s="395">
        <v>12394506</v>
      </c>
    </row>
    <row r="43" spans="1:15" ht="27" customHeight="1">
      <c r="A43" s="740"/>
      <c r="B43" s="741"/>
      <c r="C43" s="741"/>
      <c r="D43" s="741"/>
      <c r="E43" s="741" t="s">
        <v>706</v>
      </c>
      <c r="F43" s="741"/>
      <c r="G43" s="734" t="s">
        <v>929</v>
      </c>
      <c r="H43" s="734"/>
      <c r="I43" s="734"/>
      <c r="J43" s="734"/>
      <c r="K43" s="734"/>
      <c r="L43" s="734"/>
      <c r="M43" s="619"/>
      <c r="N43" s="619"/>
      <c r="O43" s="619"/>
    </row>
    <row r="44" spans="1:15" ht="27" customHeight="1">
      <c r="A44" s="360" t="s">
        <v>649</v>
      </c>
      <c r="B44" s="406"/>
      <c r="C44" s="395">
        <v>1016692</v>
      </c>
      <c r="D44" s="395">
        <v>1101131</v>
      </c>
      <c r="E44" s="395">
        <v>1121777</v>
      </c>
      <c r="F44" s="395">
        <v>1056852</v>
      </c>
      <c r="G44" s="399">
        <v>928454</v>
      </c>
      <c r="H44" s="399">
        <v>865159</v>
      </c>
      <c r="I44" s="399">
        <v>797856</v>
      </c>
      <c r="J44" s="395">
        <v>718232</v>
      </c>
      <c r="K44" s="395">
        <v>705592</v>
      </c>
      <c r="L44" s="395">
        <v>696175</v>
      </c>
      <c r="M44" s="395">
        <v>600787</v>
      </c>
      <c r="N44" s="395">
        <v>547075</v>
      </c>
      <c r="O44" s="395">
        <v>536042</v>
      </c>
    </row>
    <row r="45" spans="1:15" ht="27" customHeight="1">
      <c r="A45" s="389"/>
      <c r="B45" s="364" t="s">
        <v>707</v>
      </c>
      <c r="C45" s="397">
        <v>1014948</v>
      </c>
      <c r="D45" s="397">
        <v>1101131</v>
      </c>
      <c r="E45" s="397">
        <v>1121777</v>
      </c>
      <c r="F45" s="397">
        <v>1056852</v>
      </c>
      <c r="G45" s="400">
        <v>928454</v>
      </c>
      <c r="H45" s="400">
        <v>864468</v>
      </c>
      <c r="I45" s="400">
        <v>797334</v>
      </c>
      <c r="J45" s="397">
        <v>717876</v>
      </c>
      <c r="K45" s="397">
        <v>705592</v>
      </c>
      <c r="L45" s="397">
        <v>696175</v>
      </c>
      <c r="M45" s="397">
        <v>600787</v>
      </c>
      <c r="N45" s="397">
        <v>547075</v>
      </c>
      <c r="O45" s="397">
        <v>536042</v>
      </c>
    </row>
    <row r="46" spans="1:15" ht="27" customHeight="1">
      <c r="A46" s="389"/>
      <c r="B46" s="365" t="s">
        <v>694</v>
      </c>
      <c r="C46" s="397">
        <v>1744</v>
      </c>
      <c r="D46" s="397">
        <v>0</v>
      </c>
      <c r="E46" s="397">
        <v>0</v>
      </c>
      <c r="F46" s="397">
        <v>0</v>
      </c>
      <c r="G46" s="400">
        <v>0</v>
      </c>
      <c r="H46" s="400">
        <v>691</v>
      </c>
      <c r="I46" s="400">
        <v>522</v>
      </c>
      <c r="J46" s="397">
        <v>356</v>
      </c>
      <c r="K46" s="397">
        <v>0</v>
      </c>
      <c r="L46" s="397">
        <v>0</v>
      </c>
      <c r="M46" s="397">
        <v>0</v>
      </c>
      <c r="N46" s="397">
        <v>0</v>
      </c>
      <c r="O46" s="397">
        <v>0</v>
      </c>
    </row>
    <row r="47" spans="1:15" ht="27" customHeight="1">
      <c r="A47" s="739" t="s">
        <v>703</v>
      </c>
      <c r="B47" s="739"/>
      <c r="C47" s="737"/>
      <c r="D47" s="738"/>
      <c r="E47" s="738"/>
      <c r="F47" s="738"/>
      <c r="G47" s="738"/>
      <c r="H47" s="738"/>
      <c r="I47" s="738"/>
      <c r="J47" s="738"/>
      <c r="K47" s="738"/>
      <c r="L47" s="738"/>
      <c r="M47" s="738"/>
      <c r="N47" s="738"/>
      <c r="O47" s="738"/>
    </row>
    <row r="48" spans="1:15" ht="27" customHeight="1">
      <c r="A48" s="369" t="s">
        <v>660</v>
      </c>
      <c r="B48" s="369"/>
      <c r="C48" s="396">
        <v>377346</v>
      </c>
      <c r="D48" s="396">
        <v>403764</v>
      </c>
      <c r="E48" s="396">
        <v>509673</v>
      </c>
      <c r="F48" s="396">
        <v>539417</v>
      </c>
      <c r="G48" s="407">
        <v>555977</v>
      </c>
      <c r="H48" s="407">
        <v>577010</v>
      </c>
      <c r="I48" s="407">
        <v>654155</v>
      </c>
      <c r="J48" s="396">
        <v>663415</v>
      </c>
      <c r="K48" s="396">
        <v>646631</v>
      </c>
      <c r="L48" s="396">
        <v>690487</v>
      </c>
      <c r="M48" s="396">
        <v>704675</v>
      </c>
      <c r="N48" s="396">
        <v>709912</v>
      </c>
      <c r="O48" s="396">
        <v>734150</v>
      </c>
    </row>
    <row r="49" spans="1:15" ht="27" customHeight="1">
      <c r="A49" s="372" t="s">
        <v>661</v>
      </c>
      <c r="B49" s="372"/>
      <c r="C49" s="395">
        <v>400192</v>
      </c>
      <c r="D49" s="395">
        <v>430529</v>
      </c>
      <c r="E49" s="395">
        <v>550200</v>
      </c>
      <c r="F49" s="395">
        <v>583378</v>
      </c>
      <c r="G49" s="399">
        <v>590699</v>
      </c>
      <c r="H49" s="399">
        <v>611907</v>
      </c>
      <c r="I49" s="399">
        <v>661989</v>
      </c>
      <c r="J49" s="395">
        <v>672351</v>
      </c>
      <c r="K49" s="395">
        <v>682722</v>
      </c>
      <c r="L49" s="395">
        <v>727833</v>
      </c>
      <c r="M49" s="395">
        <v>742389</v>
      </c>
      <c r="N49" s="395">
        <v>747670</v>
      </c>
      <c r="O49" s="395">
        <v>773025</v>
      </c>
    </row>
    <row r="50" spans="1:15" ht="20.25" customHeight="1">
      <c r="A50" s="365"/>
      <c r="B50" s="364" t="s">
        <v>662</v>
      </c>
      <c r="C50" s="397">
        <v>279182</v>
      </c>
      <c r="D50" s="397">
        <v>296955</v>
      </c>
      <c r="E50" s="397">
        <v>380771</v>
      </c>
      <c r="F50" s="397">
        <v>396631</v>
      </c>
      <c r="G50" s="400">
        <v>409754</v>
      </c>
      <c r="H50" s="400">
        <v>420380</v>
      </c>
      <c r="I50" s="400">
        <v>456475</v>
      </c>
      <c r="J50" s="397">
        <v>457957</v>
      </c>
      <c r="K50" s="397">
        <v>457643</v>
      </c>
      <c r="L50" s="397">
        <v>489444</v>
      </c>
      <c r="M50" s="397">
        <v>493106</v>
      </c>
      <c r="N50" s="397">
        <v>488687</v>
      </c>
      <c r="O50" s="397">
        <v>503007</v>
      </c>
    </row>
    <row r="51" spans="1:15" ht="20.25" customHeight="1">
      <c r="A51" s="365"/>
      <c r="B51" s="369" t="s">
        <v>663</v>
      </c>
      <c r="C51" s="397">
        <v>2222</v>
      </c>
      <c r="D51" s="397">
        <v>2749</v>
      </c>
      <c r="E51" s="397">
        <v>3218</v>
      </c>
      <c r="F51" s="397">
        <v>3991</v>
      </c>
      <c r="G51" s="400">
        <v>4057</v>
      </c>
      <c r="H51" s="400">
        <v>4716</v>
      </c>
      <c r="I51" s="400">
        <v>5301</v>
      </c>
      <c r="J51" s="397">
        <v>5623</v>
      </c>
      <c r="K51" s="397">
        <v>5919</v>
      </c>
      <c r="L51" s="397">
        <v>6222</v>
      </c>
      <c r="M51" s="397">
        <v>6416</v>
      </c>
      <c r="N51" s="397">
        <v>6202</v>
      </c>
      <c r="O51" s="397">
        <v>6208</v>
      </c>
    </row>
    <row r="52" spans="1:15" ht="27" customHeight="1">
      <c r="A52" s="365"/>
      <c r="B52" s="373" t="s">
        <v>697</v>
      </c>
      <c r="C52" s="397">
        <v>95937</v>
      </c>
      <c r="D52" s="397">
        <v>104054</v>
      </c>
      <c r="E52" s="397">
        <v>125677</v>
      </c>
      <c r="F52" s="397">
        <v>138747</v>
      </c>
      <c r="G52" s="400">
        <v>142091</v>
      </c>
      <c r="H52" s="400">
        <v>151812</v>
      </c>
      <c r="I52" s="400">
        <v>192189</v>
      </c>
      <c r="J52" s="397">
        <v>199602</v>
      </c>
      <c r="K52" s="397">
        <v>182897</v>
      </c>
      <c r="L52" s="397">
        <v>194627</v>
      </c>
      <c r="M52" s="397">
        <v>204940</v>
      </c>
      <c r="N52" s="397">
        <v>214796</v>
      </c>
      <c r="O52" s="397">
        <v>224700</v>
      </c>
    </row>
    <row r="53" spans="1:15" ht="27" customHeight="1">
      <c r="A53" s="365"/>
      <c r="B53" s="373" t="s">
        <v>698</v>
      </c>
      <c r="C53" s="397">
        <v>118771</v>
      </c>
      <c r="D53" s="397">
        <v>130805</v>
      </c>
      <c r="E53" s="397">
        <v>166182</v>
      </c>
      <c r="F53" s="397">
        <v>182646</v>
      </c>
      <c r="G53" s="400">
        <v>176718</v>
      </c>
      <c r="H53" s="400">
        <v>186580</v>
      </c>
      <c r="I53" s="400">
        <v>199980</v>
      </c>
      <c r="J53" s="397">
        <v>208490</v>
      </c>
      <c r="K53" s="397">
        <v>218807</v>
      </c>
      <c r="L53" s="397">
        <v>231788</v>
      </c>
      <c r="M53" s="397">
        <v>242455</v>
      </c>
      <c r="N53" s="397">
        <v>252358</v>
      </c>
      <c r="O53" s="397">
        <v>263396</v>
      </c>
    </row>
    <row r="54" spans="1:15" ht="27" customHeight="1">
      <c r="A54" s="368"/>
      <c r="B54" s="373" t="s">
        <v>699</v>
      </c>
      <c r="C54" s="397">
        <v>0</v>
      </c>
      <c r="D54" s="397">
        <v>0</v>
      </c>
      <c r="E54" s="397">
        <v>0</v>
      </c>
      <c r="F54" s="397">
        <v>20</v>
      </c>
      <c r="G54" s="400">
        <v>27</v>
      </c>
      <c r="H54" s="400">
        <v>35</v>
      </c>
      <c r="I54" s="400">
        <v>43</v>
      </c>
      <c r="J54" s="401">
        <v>50</v>
      </c>
      <c r="K54" s="397">
        <v>61</v>
      </c>
      <c r="L54" s="397">
        <v>71</v>
      </c>
      <c r="M54" s="397">
        <v>79</v>
      </c>
      <c r="N54" s="397">
        <v>85</v>
      </c>
      <c r="O54" s="397">
        <v>92</v>
      </c>
    </row>
    <row r="55" spans="1:15" ht="27" customHeight="1">
      <c r="A55" s="368"/>
      <c r="B55" s="373" t="s">
        <v>700</v>
      </c>
      <c r="C55" s="397">
        <v>5</v>
      </c>
      <c r="D55" s="397">
        <v>6</v>
      </c>
      <c r="E55" s="397">
        <v>7</v>
      </c>
      <c r="F55" s="397">
        <v>28</v>
      </c>
      <c r="G55" s="400">
        <v>48</v>
      </c>
      <c r="H55" s="400">
        <v>67</v>
      </c>
      <c r="I55" s="400">
        <v>147</v>
      </c>
      <c r="J55" s="401">
        <v>183</v>
      </c>
      <c r="K55" s="401">
        <v>111</v>
      </c>
      <c r="L55" s="401">
        <v>123</v>
      </c>
      <c r="M55" s="401">
        <v>134</v>
      </c>
      <c r="N55" s="401">
        <v>142</v>
      </c>
      <c r="O55" s="401">
        <v>143</v>
      </c>
    </row>
    <row r="56" spans="1:15" ht="27" customHeight="1">
      <c r="A56" s="368"/>
      <c r="B56" s="373" t="s">
        <v>701</v>
      </c>
      <c r="C56" s="397">
        <v>17</v>
      </c>
      <c r="D56" s="397">
        <v>20</v>
      </c>
      <c r="E56" s="397">
        <v>29</v>
      </c>
      <c r="F56" s="397">
        <v>90</v>
      </c>
      <c r="G56" s="400">
        <v>143</v>
      </c>
      <c r="H56" s="400">
        <v>196</v>
      </c>
      <c r="I56" s="400">
        <v>190</v>
      </c>
      <c r="J56" s="401">
        <v>231</v>
      </c>
      <c r="K56" s="401">
        <v>292</v>
      </c>
      <c r="L56" s="401">
        <v>308</v>
      </c>
      <c r="M56" s="401">
        <v>333</v>
      </c>
      <c r="N56" s="401">
        <v>338</v>
      </c>
      <c r="O56" s="401">
        <v>322</v>
      </c>
    </row>
    <row r="57" spans="1:15" s="12" customFormat="1" ht="27" customHeight="1">
      <c r="A57" s="372" t="s">
        <v>827</v>
      </c>
      <c r="B57" s="372"/>
      <c r="C57" s="395">
        <v>2343817</v>
      </c>
      <c r="D57" s="395">
        <v>2520434</v>
      </c>
      <c r="E57" s="395">
        <v>2653970</v>
      </c>
      <c r="F57" s="395">
        <v>2555985</v>
      </c>
      <c r="G57" s="399">
        <v>2313723</v>
      </c>
      <c r="H57" s="395">
        <v>2199809.9999999991</v>
      </c>
      <c r="I57" s="399">
        <v>2105785.9999999986</v>
      </c>
      <c r="J57" s="395">
        <v>1948651</v>
      </c>
      <c r="K57" s="395">
        <v>1923470</v>
      </c>
      <c r="L57" s="395">
        <v>2059880</v>
      </c>
      <c r="M57" s="395">
        <v>1864295</v>
      </c>
      <c r="N57" s="395">
        <v>1745830</v>
      </c>
      <c r="O57" s="395">
        <v>1739856</v>
      </c>
    </row>
    <row r="58" spans="1:15" ht="19.5" customHeight="1">
      <c r="A58" s="369" t="s">
        <v>692</v>
      </c>
      <c r="B58" s="369"/>
      <c r="C58" s="404">
        <v>2.6943229820907071</v>
      </c>
      <c r="D58" s="404">
        <v>2.7271648784933773</v>
      </c>
      <c r="E58" s="404">
        <v>2.2009739578121659</v>
      </c>
      <c r="F58" s="404">
        <v>1.9592485961695683</v>
      </c>
      <c r="G58" s="405">
        <v>1.6699503756450356</v>
      </c>
      <c r="H58" s="404">
        <v>1.4993830262907055</v>
      </c>
      <c r="I58" s="405">
        <v>1.2196742362284168</v>
      </c>
      <c r="J58" s="403">
        <v>1.0826285206092716</v>
      </c>
      <c r="K58" s="403">
        <v>1.0911818332248222</v>
      </c>
      <c r="L58" s="403">
        <v>1.0082376641413959</v>
      </c>
      <c r="M58" s="403">
        <v>0.8525731720296591</v>
      </c>
      <c r="N58" s="404">
        <v>0.77062368293534977</v>
      </c>
      <c r="O58" s="404">
        <v>0.73015323843901114</v>
      </c>
    </row>
    <row r="59" spans="1:15" ht="25.5" customHeight="1">
      <c r="A59" s="712" t="s">
        <v>705</v>
      </c>
      <c r="B59" s="713"/>
      <c r="C59" s="362">
        <v>3760701</v>
      </c>
      <c r="D59" s="362">
        <v>4052094</v>
      </c>
      <c r="E59" s="362">
        <v>4325947</v>
      </c>
      <c r="F59" s="362">
        <v>4196215</v>
      </c>
      <c r="G59" s="408">
        <v>3832876</v>
      </c>
      <c r="H59" s="362">
        <v>3676875.9999999991</v>
      </c>
      <c r="I59" s="408">
        <v>3565630.9999999986</v>
      </c>
      <c r="J59" s="362">
        <v>3339234</v>
      </c>
      <c r="K59" s="362">
        <v>3311784</v>
      </c>
      <c r="L59" s="362">
        <v>3483888</v>
      </c>
      <c r="M59" s="362">
        <v>3207471</v>
      </c>
      <c r="N59" s="362">
        <v>3040575</v>
      </c>
      <c r="O59" s="362">
        <v>3048923</v>
      </c>
    </row>
    <row r="60" spans="1:15" ht="10.5" customHeight="1">
      <c r="A60" s="80"/>
      <c r="B60" s="243"/>
      <c r="C60" s="80"/>
      <c r="D60" s="65"/>
      <c r="E60" s="65"/>
      <c r="F60" s="65"/>
      <c r="G60" s="65"/>
      <c r="H60" s="65"/>
      <c r="I60" s="65"/>
      <c r="J60" s="65"/>
      <c r="K60" s="65"/>
      <c r="L60" s="81"/>
      <c r="M60" s="81"/>
      <c r="N60" s="81"/>
      <c r="O60" s="81"/>
    </row>
    <row r="61" spans="1:15" ht="13.5" customHeight="1">
      <c r="A61" s="80"/>
      <c r="B61" s="243"/>
      <c r="C61" s="82"/>
      <c r="D61" s="82"/>
      <c r="E61" s="82"/>
      <c r="F61" s="82"/>
      <c r="G61" s="82"/>
      <c r="H61" s="65"/>
      <c r="I61" s="65"/>
      <c r="J61" s="65"/>
      <c r="K61" s="82"/>
      <c r="L61" s="81"/>
      <c r="M61" s="81"/>
      <c r="N61" s="81"/>
      <c r="O61" s="81"/>
    </row>
    <row r="62" spans="1:15">
      <c r="A62" s="80"/>
      <c r="B62" s="243"/>
      <c r="C62" s="80"/>
    </row>
    <row r="63" spans="1:15">
      <c r="H63" s="10"/>
      <c r="I63" s="10"/>
      <c r="J63" s="10"/>
      <c r="L63" s="34"/>
      <c r="M63" s="34"/>
      <c r="N63" s="34"/>
      <c r="O63" s="34"/>
    </row>
    <row r="68" spans="9:9">
      <c r="I68" s="10"/>
    </row>
    <row r="69" spans="9:9">
      <c r="I69" s="10"/>
    </row>
  </sheetData>
  <mergeCells count="12">
    <mergeCell ref="A3:E3"/>
    <mergeCell ref="A11:B11"/>
    <mergeCell ref="A47:B47"/>
    <mergeCell ref="A43:F43"/>
    <mergeCell ref="A30:B30"/>
    <mergeCell ref="A59:B59"/>
    <mergeCell ref="A4:B4"/>
    <mergeCell ref="G24:J24"/>
    <mergeCell ref="G43:J43"/>
    <mergeCell ref="K43:L43"/>
    <mergeCell ref="C30:O30"/>
    <mergeCell ref="C47:O47"/>
  </mergeCells>
  <phoneticPr fontId="6" type="noConversion"/>
  <pageMargins left="0" right="0" top="0" bottom="0" header="0" footer="0"/>
  <pageSetup paperSize="9" scale="4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3">
    <tabColor theme="4" tint="0.39997558519241921"/>
  </sheetPr>
  <dimension ref="A1:T30"/>
  <sheetViews>
    <sheetView showGridLines="0" topLeftCell="A10" zoomScaleNormal="100" zoomScaleSheetLayoutView="50" workbookViewId="0">
      <selection activeCell="A2" sqref="A2:N2"/>
    </sheetView>
  </sheetViews>
  <sheetFormatPr defaultColWidth="29.28515625" defaultRowHeight="15.75"/>
  <cols>
    <col min="1" max="1" width="3.42578125" style="30" customWidth="1"/>
    <col min="2" max="2" width="42.42578125" style="30" customWidth="1"/>
    <col min="3" max="13" width="12.7109375" style="30" customWidth="1"/>
    <col min="14" max="15" width="15.85546875" style="30" customWidth="1"/>
    <col min="16" max="16384" width="29.28515625" style="30"/>
  </cols>
  <sheetData>
    <row r="1" spans="1:20" ht="19.149999999999999" customHeight="1"/>
    <row r="2" spans="1:20" s="3" customFormat="1" ht="27" customHeight="1">
      <c r="A2" s="742" t="s">
        <v>355</v>
      </c>
      <c r="B2" s="742"/>
      <c r="C2" s="742"/>
      <c r="D2" s="742"/>
      <c r="E2" s="742"/>
      <c r="F2" s="742"/>
      <c r="G2" s="742"/>
      <c r="H2" s="742"/>
      <c r="I2" s="742"/>
      <c r="J2" s="742"/>
      <c r="K2" s="742"/>
      <c r="L2" s="742"/>
      <c r="M2" s="742"/>
      <c r="N2" s="742"/>
    </row>
    <row r="3" spans="1:20" s="3" customFormat="1" ht="15" customHeight="1" thickBot="1">
      <c r="A3" s="743" t="s">
        <v>828</v>
      </c>
      <c r="B3" s="743"/>
      <c r="C3" s="743"/>
      <c r="D3" s="743"/>
      <c r="E3" s="743"/>
      <c r="F3" s="743"/>
      <c r="G3" s="743"/>
      <c r="H3" s="743"/>
      <c r="I3" s="743"/>
      <c r="J3" s="743"/>
      <c r="K3" s="743"/>
      <c r="L3" s="743"/>
      <c r="M3" s="743"/>
      <c r="N3" s="743"/>
    </row>
    <row r="4" spans="1:20" s="31" customFormat="1" ht="45.75" customHeight="1" thickBot="1">
      <c r="A4" s="747" t="s">
        <v>329</v>
      </c>
      <c r="B4" s="747"/>
      <c r="C4" s="410">
        <v>2009</v>
      </c>
      <c r="D4" s="410">
        <v>2010</v>
      </c>
      <c r="E4" s="410">
        <v>2011</v>
      </c>
      <c r="F4" s="359">
        <v>2012</v>
      </c>
      <c r="G4" s="359">
        <v>2013</v>
      </c>
      <c r="H4" s="359">
        <v>2014</v>
      </c>
      <c r="I4" s="409">
        <v>2015</v>
      </c>
      <c r="J4" s="410">
        <v>2016</v>
      </c>
      <c r="K4" s="410">
        <v>2017</v>
      </c>
      <c r="L4" s="410">
        <v>2018</v>
      </c>
      <c r="M4" s="410">
        <v>2019</v>
      </c>
      <c r="N4" s="410">
        <v>2020</v>
      </c>
      <c r="O4" s="410" t="s">
        <v>886</v>
      </c>
    </row>
    <row r="5" spans="1:20" ht="18.75" customHeight="1" thickBot="1">
      <c r="A5" s="746" t="s">
        <v>659</v>
      </c>
      <c r="B5" s="746"/>
      <c r="C5" s="411">
        <v>2241418</v>
      </c>
      <c r="D5" s="411">
        <v>2282511</v>
      </c>
      <c r="E5" s="411">
        <v>2554200</v>
      </c>
      <c r="F5" s="411">
        <v>2662608</v>
      </c>
      <c r="G5" s="411">
        <v>2823400</v>
      </c>
      <c r="H5" s="411">
        <v>2910148</v>
      </c>
      <c r="I5" s="411">
        <v>3032971</v>
      </c>
      <c r="J5" s="411">
        <v>2982548</v>
      </c>
      <c r="K5" s="411">
        <v>2987396</v>
      </c>
      <c r="L5" s="411">
        <v>3033301</v>
      </c>
      <c r="M5" s="411">
        <v>3102808</v>
      </c>
      <c r="N5" s="411">
        <v>3141097</v>
      </c>
      <c r="O5" s="411">
        <v>3133933</v>
      </c>
      <c r="P5" s="32"/>
    </row>
    <row r="6" spans="1:20" ht="18.75" customHeight="1" thickBot="1">
      <c r="A6" s="412"/>
      <c r="B6" s="413" t="s">
        <v>651</v>
      </c>
      <c r="C6" s="414">
        <v>2241418</v>
      </c>
      <c r="D6" s="414">
        <v>2282511</v>
      </c>
      <c r="E6" s="414">
        <v>2554200</v>
      </c>
      <c r="F6" s="414">
        <v>2662608</v>
      </c>
      <c r="G6" s="414">
        <v>2822178</v>
      </c>
      <c r="H6" s="414">
        <v>2909003</v>
      </c>
      <c r="I6" s="414">
        <v>3031979</v>
      </c>
      <c r="J6" s="414">
        <v>2981646</v>
      </c>
      <c r="K6" s="414">
        <v>2986088</v>
      </c>
      <c r="L6" s="414">
        <v>3031311</v>
      </c>
      <c r="M6" s="414">
        <v>3100511</v>
      </c>
      <c r="N6" s="414">
        <v>3140410</v>
      </c>
      <c r="O6" s="414">
        <v>3133244</v>
      </c>
      <c r="P6" s="32"/>
    </row>
    <row r="7" spans="1:20" ht="18.75" customHeight="1" thickBot="1">
      <c r="A7" s="413"/>
      <c r="B7" s="415" t="s">
        <v>708</v>
      </c>
      <c r="C7" s="414"/>
      <c r="D7" s="414"/>
      <c r="E7" s="414"/>
      <c r="F7" s="414"/>
      <c r="G7" s="414">
        <v>1222</v>
      </c>
      <c r="H7" s="414">
        <v>1145</v>
      </c>
      <c r="I7" s="414">
        <v>992</v>
      </c>
      <c r="J7" s="414">
        <v>902</v>
      </c>
      <c r="K7" s="414">
        <v>1308</v>
      </c>
      <c r="L7" s="414">
        <v>1990</v>
      </c>
      <c r="M7" s="414">
        <v>2297</v>
      </c>
      <c r="N7" s="414">
        <v>687</v>
      </c>
      <c r="O7" s="414">
        <v>689</v>
      </c>
      <c r="P7" s="32"/>
    </row>
    <row r="8" spans="1:20" ht="27" customHeight="1" thickBot="1">
      <c r="A8" s="748" t="s">
        <v>695</v>
      </c>
      <c r="B8" s="748"/>
      <c r="C8" s="749"/>
      <c r="D8" s="749"/>
      <c r="E8" s="749"/>
      <c r="F8" s="749"/>
      <c r="G8" s="749"/>
      <c r="H8" s="749"/>
      <c r="I8" s="749"/>
      <c r="J8" s="749"/>
      <c r="K8" s="749"/>
      <c r="L8" s="749"/>
      <c r="M8" s="749"/>
      <c r="N8" s="749"/>
      <c r="O8" s="749"/>
      <c r="P8" s="132"/>
      <c r="Q8" s="78"/>
    </row>
    <row r="9" spans="1:20" ht="18.75" customHeight="1" thickBot="1">
      <c r="A9" s="415" t="s">
        <v>660</v>
      </c>
      <c r="B9" s="415"/>
      <c r="C9" s="416">
        <v>1642059</v>
      </c>
      <c r="D9" s="416">
        <v>1682720</v>
      </c>
      <c r="E9" s="416">
        <v>1715507</v>
      </c>
      <c r="F9" s="416">
        <v>1744873</v>
      </c>
      <c r="G9" s="416">
        <v>1780461</v>
      </c>
      <c r="H9" s="416">
        <v>1821495</v>
      </c>
      <c r="I9" s="416">
        <v>1865983</v>
      </c>
      <c r="J9" s="416">
        <v>1913966</v>
      </c>
      <c r="K9" s="416">
        <v>1969889</v>
      </c>
      <c r="L9" s="416">
        <v>2056280</v>
      </c>
      <c r="M9" s="416">
        <v>2108933</v>
      </c>
      <c r="N9" s="416">
        <v>2153575</v>
      </c>
      <c r="O9" s="416">
        <v>2188178</v>
      </c>
      <c r="P9" s="133"/>
      <c r="Q9" s="32"/>
    </row>
    <row r="10" spans="1:20" ht="18.75" customHeight="1" thickBot="1">
      <c r="A10" s="417" t="s">
        <v>661</v>
      </c>
      <c r="B10" s="417"/>
      <c r="C10" s="411">
        <v>1795334</v>
      </c>
      <c r="D10" s="411">
        <v>1822730</v>
      </c>
      <c r="E10" s="411">
        <v>1856273</v>
      </c>
      <c r="F10" s="411">
        <v>1886681</v>
      </c>
      <c r="G10" s="411">
        <v>1923921</v>
      </c>
      <c r="H10" s="411">
        <v>1958401</v>
      </c>
      <c r="I10" s="411">
        <v>2002355</v>
      </c>
      <c r="J10" s="411">
        <v>2051241</v>
      </c>
      <c r="K10" s="411">
        <v>2134646</v>
      </c>
      <c r="L10" s="411">
        <v>2224425</v>
      </c>
      <c r="M10" s="411">
        <v>2280374</v>
      </c>
      <c r="N10" s="411">
        <v>2328112</v>
      </c>
      <c r="O10" s="411">
        <v>2366016</v>
      </c>
      <c r="P10" s="293"/>
      <c r="Q10" s="32"/>
      <c r="R10" s="32"/>
      <c r="S10" s="32"/>
      <c r="T10" s="32"/>
    </row>
    <row r="11" spans="1:20" ht="20.25" customHeight="1" thickBot="1">
      <c r="A11" s="413"/>
      <c r="B11" s="413" t="s">
        <v>662</v>
      </c>
      <c r="C11" s="414">
        <v>1221544</v>
      </c>
      <c r="D11" s="414">
        <v>1239660</v>
      </c>
      <c r="E11" s="414">
        <v>1259454</v>
      </c>
      <c r="F11" s="414">
        <v>1276655</v>
      </c>
      <c r="G11" s="414">
        <v>1300140</v>
      </c>
      <c r="H11" s="414">
        <v>1312681</v>
      </c>
      <c r="I11" s="414">
        <v>1340996</v>
      </c>
      <c r="J11" s="414">
        <v>1374998</v>
      </c>
      <c r="K11" s="414">
        <v>1441959</v>
      </c>
      <c r="L11" s="414">
        <v>1498812</v>
      </c>
      <c r="M11" s="414">
        <v>1535698</v>
      </c>
      <c r="N11" s="414">
        <v>1560807</v>
      </c>
      <c r="O11" s="414">
        <v>1582637</v>
      </c>
      <c r="P11" s="32"/>
      <c r="Q11" s="32"/>
      <c r="R11" s="32"/>
      <c r="S11" s="32"/>
    </row>
    <row r="12" spans="1:20" ht="23.25" customHeight="1" thickBot="1">
      <c r="A12" s="413"/>
      <c r="B12" s="415" t="s">
        <v>663</v>
      </c>
      <c r="C12" s="414">
        <v>23577</v>
      </c>
      <c r="D12" s="414">
        <v>23703</v>
      </c>
      <c r="E12" s="414">
        <v>24059</v>
      </c>
      <c r="F12" s="414">
        <v>24290</v>
      </c>
      <c r="G12" s="414">
        <v>24528</v>
      </c>
      <c r="H12" s="414">
        <v>24688</v>
      </c>
      <c r="I12" s="414">
        <v>25070</v>
      </c>
      <c r="J12" s="414">
        <v>25260</v>
      </c>
      <c r="K12" s="414">
        <v>25750</v>
      </c>
      <c r="L12" s="414">
        <v>26216</v>
      </c>
      <c r="M12" s="414">
        <v>26653</v>
      </c>
      <c r="N12" s="414">
        <v>26628</v>
      </c>
      <c r="O12" s="414">
        <v>26656</v>
      </c>
      <c r="P12" s="32"/>
      <c r="S12" s="32"/>
    </row>
    <row r="13" spans="1:20" ht="27.75" customHeight="1" thickBot="1">
      <c r="A13" s="413"/>
      <c r="B13" s="418" t="s">
        <v>709</v>
      </c>
      <c r="C13" s="414">
        <v>6543</v>
      </c>
      <c r="D13" s="414">
        <v>6608</v>
      </c>
      <c r="E13" s="414">
        <v>6711</v>
      </c>
      <c r="F13" s="414">
        <v>6858</v>
      </c>
      <c r="G13" s="414">
        <v>6921</v>
      </c>
      <c r="H13" s="414">
        <v>11536</v>
      </c>
      <c r="I13" s="414">
        <v>11939</v>
      </c>
      <c r="J13" s="414">
        <v>12170</v>
      </c>
      <c r="K13" s="414">
        <v>12934</v>
      </c>
      <c r="L13" s="414">
        <v>13504</v>
      </c>
      <c r="M13" s="414">
        <v>14039</v>
      </c>
      <c r="N13" s="414">
        <v>14381</v>
      </c>
      <c r="O13" s="414">
        <v>14620</v>
      </c>
      <c r="P13" s="32"/>
    </row>
    <row r="14" spans="1:20" ht="27.75" customHeight="1" thickBot="1">
      <c r="A14" s="413"/>
      <c r="B14" s="418" t="s">
        <v>697</v>
      </c>
      <c r="C14" s="414">
        <v>390395</v>
      </c>
      <c r="D14" s="414">
        <v>412749</v>
      </c>
      <c r="E14" s="414">
        <v>425283</v>
      </c>
      <c r="F14" s="414">
        <v>437070</v>
      </c>
      <c r="G14" s="414">
        <v>448872</v>
      </c>
      <c r="H14" s="414">
        <v>472590</v>
      </c>
      <c r="I14" s="414">
        <v>487978</v>
      </c>
      <c r="J14" s="414">
        <v>501538</v>
      </c>
      <c r="K14" s="414">
        <v>489246</v>
      </c>
      <c r="L14" s="414">
        <v>517748</v>
      </c>
      <c r="M14" s="414">
        <v>532543</v>
      </c>
      <c r="N14" s="414">
        <v>551759</v>
      </c>
      <c r="O14" s="414">
        <v>564265</v>
      </c>
      <c r="P14" s="32"/>
    </row>
    <row r="15" spans="1:20" ht="27.75" customHeight="1" thickBot="1">
      <c r="A15" s="413"/>
      <c r="B15" s="418" t="s">
        <v>698</v>
      </c>
      <c r="C15" s="414">
        <v>543670</v>
      </c>
      <c r="D15" s="414">
        <v>552759</v>
      </c>
      <c r="E15" s="414">
        <v>566049</v>
      </c>
      <c r="F15" s="414">
        <v>578878</v>
      </c>
      <c r="G15" s="414">
        <v>592332</v>
      </c>
      <c r="H15" s="414">
        <v>609496</v>
      </c>
      <c r="I15" s="414">
        <v>624350</v>
      </c>
      <c r="J15" s="414">
        <v>638813</v>
      </c>
      <c r="K15" s="414">
        <v>654003</v>
      </c>
      <c r="L15" s="414">
        <v>685893</v>
      </c>
      <c r="M15" s="414">
        <v>703984</v>
      </c>
      <c r="N15" s="414">
        <v>726296</v>
      </c>
      <c r="O15" s="414">
        <v>742103</v>
      </c>
      <c r="P15" s="32"/>
      <c r="R15" s="32"/>
    </row>
    <row r="16" spans="1:20" ht="18.75" customHeight="1" thickBot="1">
      <c r="A16" s="417" t="s">
        <v>691</v>
      </c>
      <c r="B16" s="417"/>
      <c r="C16" s="411">
        <v>4991459</v>
      </c>
      <c r="D16" s="411">
        <v>5086562</v>
      </c>
      <c r="E16" s="411">
        <v>5588399</v>
      </c>
      <c r="F16" s="411">
        <v>5793700</v>
      </c>
      <c r="G16" s="411">
        <v>6098997</v>
      </c>
      <c r="H16" s="411">
        <v>6278643</v>
      </c>
      <c r="I16" s="411">
        <v>6525050</v>
      </c>
      <c r="J16" s="411">
        <v>6486429</v>
      </c>
      <c r="K16" s="411">
        <v>6574072</v>
      </c>
      <c r="L16" s="411">
        <v>6717061</v>
      </c>
      <c r="M16" s="411">
        <v>6877663</v>
      </c>
      <c r="N16" s="411">
        <v>6947560</v>
      </c>
      <c r="O16" s="411">
        <v>6958408</v>
      </c>
    </row>
    <row r="17" spans="1:16" ht="18.75" customHeight="1" thickBot="1">
      <c r="A17" s="420" t="s">
        <v>692</v>
      </c>
      <c r="B17" s="420"/>
      <c r="C17" s="421">
        <v>1.365004546121668</v>
      </c>
      <c r="D17" s="421">
        <v>1.3564413568508129</v>
      </c>
      <c r="E17" s="421">
        <v>1.4888892904546587</v>
      </c>
      <c r="F17" s="421">
        <v>1.5259609152070093</v>
      </c>
      <c r="G17" s="421">
        <v>1.585769078907092</v>
      </c>
      <c r="H17" s="421">
        <v>1.5976700457591155</v>
      </c>
      <c r="I17" s="421">
        <v>1.6254011960451944</v>
      </c>
      <c r="J17" s="421">
        <v>1.5583077233346883</v>
      </c>
      <c r="K17" s="421">
        <v>1.5165301192097627</v>
      </c>
      <c r="L17" s="421">
        <v>1.4751400587468633</v>
      </c>
      <c r="M17" s="421">
        <v>1.4712691204509578</v>
      </c>
      <c r="N17" s="419">
        <v>1.4585500853232416</v>
      </c>
      <c r="O17" s="419">
        <v>1.4322111820884773</v>
      </c>
      <c r="P17" s="32"/>
    </row>
    <row r="18" spans="1:16" ht="18.75" customHeight="1" thickBot="1">
      <c r="A18" s="422" t="s">
        <v>710</v>
      </c>
      <c r="B18" s="417"/>
      <c r="C18" s="411">
        <v>9028211</v>
      </c>
      <c r="D18" s="411">
        <v>9191803</v>
      </c>
      <c r="E18" s="411">
        <v>9998872</v>
      </c>
      <c r="F18" s="411">
        <v>10342989</v>
      </c>
      <c r="G18" s="411">
        <v>10846318</v>
      </c>
      <c r="H18" s="411">
        <v>11147192</v>
      </c>
      <c r="I18" s="411">
        <v>11560376</v>
      </c>
      <c r="J18" s="411">
        <v>11520218</v>
      </c>
      <c r="K18" s="411">
        <v>11696114</v>
      </c>
      <c r="L18" s="411">
        <v>11974787</v>
      </c>
      <c r="M18" s="411">
        <v>12260845</v>
      </c>
      <c r="N18" s="411">
        <v>12416769</v>
      </c>
      <c r="O18" s="411">
        <v>12458357</v>
      </c>
      <c r="P18" s="32"/>
    </row>
    <row r="19" spans="1:16">
      <c r="A19" s="745" t="s">
        <v>837</v>
      </c>
      <c r="B19" s="745"/>
      <c r="C19" s="745"/>
      <c r="D19" s="745"/>
      <c r="E19" s="745"/>
      <c r="F19" s="745"/>
      <c r="G19" s="745"/>
      <c r="H19" s="745"/>
      <c r="I19" s="745"/>
      <c r="J19" s="745"/>
      <c r="K19" s="745"/>
      <c r="L19" s="745"/>
      <c r="M19" s="745"/>
      <c r="N19" s="124"/>
      <c r="O19" s="124"/>
    </row>
    <row r="20" spans="1:16">
      <c r="A20" s="744"/>
      <c r="B20" s="744"/>
      <c r="C20" s="744"/>
      <c r="D20" s="744"/>
      <c r="E20" s="744"/>
      <c r="F20" s="744"/>
      <c r="G20" s="744"/>
      <c r="H20" s="744"/>
      <c r="I20" s="744"/>
      <c r="J20" s="32" t="s">
        <v>271</v>
      </c>
      <c r="K20" s="32"/>
      <c r="L20" s="32"/>
      <c r="M20" s="32"/>
      <c r="N20" s="32"/>
      <c r="O20" s="32"/>
    </row>
    <row r="21" spans="1:16">
      <c r="A21" s="31"/>
      <c r="B21" s="31"/>
      <c r="C21" s="134"/>
      <c r="D21" s="134"/>
      <c r="E21" s="134"/>
      <c r="F21" s="134"/>
      <c r="G21" s="134"/>
      <c r="H21" s="134"/>
      <c r="I21" s="31"/>
      <c r="K21" s="32"/>
    </row>
    <row r="22" spans="1:16">
      <c r="M22" s="32"/>
      <c r="N22" s="32"/>
      <c r="O22" s="32"/>
    </row>
    <row r="23" spans="1:16">
      <c r="C23" s="133"/>
      <c r="D23" s="133"/>
      <c r="E23" s="133"/>
      <c r="F23" s="133"/>
      <c r="G23" s="133"/>
      <c r="H23" s="133"/>
      <c r="I23" s="133"/>
      <c r="J23" s="133"/>
      <c r="K23" s="133"/>
      <c r="L23" s="133"/>
      <c r="M23" s="133"/>
      <c r="N23" s="32"/>
      <c r="O23" s="32"/>
    </row>
    <row r="24" spans="1:16">
      <c r="M24" s="32"/>
      <c r="N24" s="32"/>
      <c r="O24" s="32"/>
    </row>
    <row r="28" spans="1:16">
      <c r="I28" s="32"/>
    </row>
    <row r="29" spans="1:16">
      <c r="J29" s="32"/>
    </row>
    <row r="30" spans="1:16">
      <c r="J30" s="32"/>
    </row>
  </sheetData>
  <mergeCells count="8">
    <mergeCell ref="A2:N2"/>
    <mergeCell ref="A3:N3"/>
    <mergeCell ref="A20:I20"/>
    <mergeCell ref="A19:M19"/>
    <mergeCell ref="A5:B5"/>
    <mergeCell ref="A4:B4"/>
    <mergeCell ref="A8:B8"/>
    <mergeCell ref="C8:O8"/>
  </mergeCells>
  <phoneticPr fontId="6" type="noConversion"/>
  <pageMargins left="0" right="0" top="0.39370078740157483" bottom="0" header="0" footer="0"/>
  <pageSetup paperSize="9" scale="37" orientation="landscape" r:id="rId1"/>
  <headerFooter alignWithMargins="0"/>
  <colBreaks count="2" manualBreakCount="2">
    <brk id="14" min="1" max="20" man="1"/>
    <brk id="23" min="1" max="4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4">
    <tabColor theme="4" tint="0.39997558519241921"/>
  </sheetPr>
  <dimension ref="A2:AB94"/>
  <sheetViews>
    <sheetView showGridLines="0" topLeftCell="Q1" zoomScale="85" zoomScaleNormal="85" zoomScaleSheetLayoutView="100" workbookViewId="0">
      <selection activeCell="AF5" sqref="AF5"/>
    </sheetView>
  </sheetViews>
  <sheetFormatPr defaultColWidth="9.28515625" defaultRowHeight="15.75"/>
  <cols>
    <col min="1" max="1" width="5.42578125" style="2" customWidth="1"/>
    <col min="2" max="2" width="21.5703125" style="90" bestFit="1" customWidth="1"/>
    <col min="3" max="3" width="12.7109375" style="90" customWidth="1"/>
    <col min="4" max="4" width="12.7109375" style="2" customWidth="1"/>
    <col min="5" max="5" width="15.5703125" style="2" customWidth="1"/>
    <col min="6" max="7" width="12.7109375" style="2" customWidth="1"/>
    <col min="8" max="8" width="16" style="2" customWidth="1"/>
    <col min="9" max="9" width="12.7109375" style="2" customWidth="1"/>
    <col min="10" max="10" width="15.42578125" style="91" customWidth="1"/>
    <col min="11" max="11" width="14.7109375" style="92" customWidth="1"/>
    <col min="12" max="27" width="12.7109375" style="86" customWidth="1"/>
    <col min="28" max="28" width="15.5703125" style="86" customWidth="1"/>
    <col min="29" max="16384" width="9.28515625" style="2"/>
  </cols>
  <sheetData>
    <row r="2" spans="1:28" s="12" customFormat="1" ht="30" customHeight="1">
      <c r="A2" s="83" t="s">
        <v>842</v>
      </c>
      <c r="B2" s="83"/>
      <c r="C2" s="83"/>
      <c r="J2" s="84"/>
      <c r="K2" s="85"/>
      <c r="L2" s="86"/>
      <c r="M2" s="86"/>
      <c r="N2" s="86"/>
      <c r="O2" s="86"/>
      <c r="P2" s="86"/>
      <c r="Q2" s="86"/>
      <c r="R2" s="86"/>
      <c r="S2" s="86"/>
      <c r="T2" s="86"/>
      <c r="U2" s="86"/>
      <c r="V2" s="86"/>
      <c r="W2" s="86"/>
      <c r="X2" s="86"/>
      <c r="Y2" s="86"/>
      <c r="Z2" s="87"/>
      <c r="AA2" s="87"/>
      <c r="AB2" s="88"/>
    </row>
    <row r="3" spans="1:28" s="149" customFormat="1" ht="21" customHeight="1">
      <c r="A3" s="141" t="s">
        <v>849</v>
      </c>
      <c r="B3" s="135"/>
      <c r="C3" s="135"/>
      <c r="D3" s="135"/>
      <c r="E3" s="135"/>
      <c r="F3" s="135"/>
      <c r="G3" s="135"/>
      <c r="H3" s="135"/>
      <c r="I3" s="135"/>
      <c r="J3" s="198"/>
      <c r="K3" s="199"/>
      <c r="L3" s="200"/>
      <c r="M3" s="201"/>
      <c r="N3" s="201"/>
      <c r="O3" s="201"/>
      <c r="P3" s="201"/>
      <c r="Q3" s="201"/>
      <c r="R3" s="201"/>
      <c r="S3" s="201"/>
      <c r="T3" s="201"/>
      <c r="U3" s="201"/>
      <c r="V3" s="201"/>
      <c r="W3" s="201"/>
      <c r="X3" s="201"/>
      <c r="Y3" s="201"/>
      <c r="Z3" s="202"/>
      <c r="AA3" s="756" t="s">
        <v>884</v>
      </c>
      <c r="AB3" s="756"/>
    </row>
    <row r="4" spans="1:28" s="1" customFormat="1" ht="28.5" customHeight="1">
      <c r="A4" s="755" t="s">
        <v>726</v>
      </c>
      <c r="B4" s="751" t="s">
        <v>713</v>
      </c>
      <c r="C4" s="757" t="s">
        <v>718</v>
      </c>
      <c r="D4" s="758"/>
      <c r="E4" s="758"/>
      <c r="F4" s="758"/>
      <c r="G4" s="758"/>
      <c r="H4" s="758"/>
      <c r="I4" s="758"/>
      <c r="J4" s="758"/>
      <c r="K4" s="759"/>
      <c r="L4" s="766" t="s">
        <v>14</v>
      </c>
      <c r="M4" s="766"/>
      <c r="N4" s="766"/>
      <c r="O4" s="766"/>
      <c r="P4" s="766"/>
      <c r="Q4" s="766"/>
      <c r="R4" s="766"/>
      <c r="S4" s="752" t="s">
        <v>748</v>
      </c>
      <c r="T4" s="766"/>
      <c r="U4" s="766"/>
      <c r="V4" s="766"/>
      <c r="W4" s="766"/>
      <c r="X4" s="766"/>
      <c r="Y4" s="766"/>
      <c r="Z4" s="752" t="s">
        <v>747</v>
      </c>
      <c r="AA4" s="752" t="s">
        <v>727</v>
      </c>
      <c r="AB4" s="751" t="s">
        <v>725</v>
      </c>
    </row>
    <row r="5" spans="1:28" s="1" customFormat="1" ht="30" customHeight="1">
      <c r="A5" s="755"/>
      <c r="B5" s="751"/>
      <c r="C5" s="760"/>
      <c r="D5" s="761"/>
      <c r="E5" s="761"/>
      <c r="F5" s="761"/>
      <c r="G5" s="761"/>
      <c r="H5" s="761"/>
      <c r="I5" s="761"/>
      <c r="J5" s="761"/>
      <c r="K5" s="762"/>
      <c r="L5" s="751" t="s">
        <v>247</v>
      </c>
      <c r="M5" s="751"/>
      <c r="N5" s="751"/>
      <c r="O5" s="751"/>
      <c r="P5" s="751" t="s">
        <v>35</v>
      </c>
      <c r="Q5" s="751"/>
      <c r="R5" s="751"/>
      <c r="S5" s="751" t="s">
        <v>247</v>
      </c>
      <c r="T5" s="751"/>
      <c r="U5" s="751"/>
      <c r="V5" s="751"/>
      <c r="W5" s="751" t="s">
        <v>35</v>
      </c>
      <c r="X5" s="751"/>
      <c r="Y5" s="751"/>
      <c r="Z5" s="752"/>
      <c r="AA5" s="752"/>
      <c r="AB5" s="751"/>
    </row>
    <row r="6" spans="1:28" s="1" customFormat="1" ht="25.15" customHeight="1">
      <c r="A6" s="755"/>
      <c r="B6" s="751"/>
      <c r="C6" s="763"/>
      <c r="D6" s="764"/>
      <c r="E6" s="764"/>
      <c r="F6" s="764"/>
      <c r="G6" s="764"/>
      <c r="H6" s="764"/>
      <c r="I6" s="764"/>
      <c r="J6" s="764"/>
      <c r="K6" s="765"/>
      <c r="L6" s="750" t="s">
        <v>150</v>
      </c>
      <c r="M6" s="750"/>
      <c r="N6" s="750"/>
      <c r="O6" s="750"/>
      <c r="P6" s="750" t="s">
        <v>350</v>
      </c>
      <c r="Q6" s="750"/>
      <c r="R6" s="750"/>
      <c r="S6" s="750" t="s">
        <v>150</v>
      </c>
      <c r="T6" s="750"/>
      <c r="U6" s="750"/>
      <c r="V6" s="750"/>
      <c r="W6" s="750" t="s">
        <v>350</v>
      </c>
      <c r="X6" s="750"/>
      <c r="Y6" s="750"/>
      <c r="Z6" s="752"/>
      <c r="AA6" s="752"/>
      <c r="AB6" s="751"/>
    </row>
    <row r="7" spans="1:28" s="1" customFormat="1" ht="90.75" customHeight="1">
      <c r="A7" s="755"/>
      <c r="B7" s="751"/>
      <c r="C7" s="752" t="s">
        <v>714</v>
      </c>
      <c r="D7" s="752" t="s">
        <v>715</v>
      </c>
      <c r="E7" s="752" t="s">
        <v>715</v>
      </c>
      <c r="F7" s="752"/>
      <c r="G7" s="752" t="s">
        <v>716</v>
      </c>
      <c r="H7" s="752" t="s">
        <v>717</v>
      </c>
      <c r="I7" s="752" t="s">
        <v>745</v>
      </c>
      <c r="J7" s="752" t="s">
        <v>719</v>
      </c>
      <c r="K7" s="752" t="s">
        <v>746</v>
      </c>
      <c r="L7" s="752" t="s">
        <v>723</v>
      </c>
      <c r="M7" s="752" t="s">
        <v>722</v>
      </c>
      <c r="N7" s="752" t="s">
        <v>721</v>
      </c>
      <c r="O7" s="752" t="s">
        <v>930</v>
      </c>
      <c r="P7" s="752" t="s">
        <v>931</v>
      </c>
      <c r="Q7" s="752" t="s">
        <v>720</v>
      </c>
      <c r="R7" s="752" t="s">
        <v>932</v>
      </c>
      <c r="S7" s="752" t="s">
        <v>933</v>
      </c>
      <c r="T7" s="752" t="s">
        <v>728</v>
      </c>
      <c r="U7" s="752" t="s">
        <v>934</v>
      </c>
      <c r="V7" s="752" t="s">
        <v>935</v>
      </c>
      <c r="W7" s="752" t="s">
        <v>936</v>
      </c>
      <c r="X7" s="752" t="s">
        <v>724</v>
      </c>
      <c r="Y7" s="752" t="s">
        <v>729</v>
      </c>
      <c r="Z7" s="752"/>
      <c r="AA7" s="752"/>
      <c r="AB7" s="751"/>
    </row>
    <row r="8" spans="1:28" s="1" customFormat="1" ht="56.25" customHeight="1">
      <c r="A8" s="755"/>
      <c r="B8" s="751"/>
      <c r="C8" s="752"/>
      <c r="D8" s="752"/>
      <c r="E8" s="620" t="s">
        <v>787</v>
      </c>
      <c r="F8" s="427" t="s">
        <v>788</v>
      </c>
      <c r="G8" s="752"/>
      <c r="H8" s="752"/>
      <c r="I8" s="752"/>
      <c r="J8" s="752"/>
      <c r="K8" s="752"/>
      <c r="L8" s="752"/>
      <c r="M8" s="752"/>
      <c r="N8" s="752"/>
      <c r="O8" s="752"/>
      <c r="P8" s="752"/>
      <c r="Q8" s="752"/>
      <c r="R8" s="752"/>
      <c r="S8" s="752"/>
      <c r="T8" s="752"/>
      <c r="U8" s="752"/>
      <c r="V8" s="752"/>
      <c r="W8" s="752"/>
      <c r="X8" s="752"/>
      <c r="Y8" s="752"/>
      <c r="Z8" s="752"/>
      <c r="AA8" s="752"/>
      <c r="AB8" s="751"/>
    </row>
    <row r="9" spans="1:28" s="1" customFormat="1" ht="20.100000000000001" customHeight="1">
      <c r="A9" s="431" t="s">
        <v>63</v>
      </c>
      <c r="B9" s="432" t="s">
        <v>64</v>
      </c>
      <c r="C9" s="621">
        <v>358145</v>
      </c>
      <c r="D9" s="621">
        <v>325926</v>
      </c>
      <c r="E9" s="621">
        <v>324977</v>
      </c>
      <c r="F9" s="621">
        <v>949</v>
      </c>
      <c r="G9" s="621">
        <v>17307</v>
      </c>
      <c r="H9" s="621">
        <v>4520</v>
      </c>
      <c r="I9" s="621">
        <v>2580</v>
      </c>
      <c r="J9" s="621">
        <v>7812</v>
      </c>
      <c r="K9" s="463">
        <v>0</v>
      </c>
      <c r="L9" s="463">
        <v>2248</v>
      </c>
      <c r="M9" s="463">
        <v>150111</v>
      </c>
      <c r="N9" s="623">
        <v>67571</v>
      </c>
      <c r="O9" s="463">
        <v>51398</v>
      </c>
      <c r="P9" s="623">
        <v>1856</v>
      </c>
      <c r="Q9" s="463">
        <v>2925</v>
      </c>
      <c r="R9" s="463">
        <v>1777</v>
      </c>
      <c r="S9" s="463">
        <v>35</v>
      </c>
      <c r="T9" s="463">
        <v>3418</v>
      </c>
      <c r="U9" s="454">
        <v>878</v>
      </c>
      <c r="V9" s="454">
        <v>637</v>
      </c>
      <c r="W9" s="621">
        <v>0</v>
      </c>
      <c r="X9" s="630">
        <v>7</v>
      </c>
      <c r="Y9" s="432">
        <v>2</v>
      </c>
      <c r="Z9" s="621">
        <v>211482</v>
      </c>
      <c r="AA9" s="621">
        <v>229049</v>
      </c>
      <c r="AB9" s="621">
        <v>1102358</v>
      </c>
    </row>
    <row r="10" spans="1:28" s="1" customFormat="1" ht="20.100000000000001" customHeight="1">
      <c r="A10" s="431" t="s">
        <v>65</v>
      </c>
      <c r="B10" s="432" t="s">
        <v>66</v>
      </c>
      <c r="C10" s="621">
        <v>73318</v>
      </c>
      <c r="D10" s="621">
        <v>63428</v>
      </c>
      <c r="E10" s="621">
        <v>63402</v>
      </c>
      <c r="F10" s="621">
        <v>26</v>
      </c>
      <c r="G10" s="621">
        <v>7355</v>
      </c>
      <c r="H10" s="621">
        <v>1097</v>
      </c>
      <c r="I10" s="622">
        <v>67</v>
      </c>
      <c r="J10" s="621">
        <v>1371</v>
      </c>
      <c r="K10" s="623">
        <v>0</v>
      </c>
      <c r="L10" s="623">
        <v>291</v>
      </c>
      <c r="M10" s="623">
        <v>17894</v>
      </c>
      <c r="N10" s="623">
        <v>7099</v>
      </c>
      <c r="O10" s="623">
        <v>4775</v>
      </c>
      <c r="P10" s="623">
        <v>300</v>
      </c>
      <c r="Q10" s="463">
        <v>548</v>
      </c>
      <c r="R10" s="463">
        <v>283</v>
      </c>
      <c r="S10" s="463">
        <v>4</v>
      </c>
      <c r="T10" s="463">
        <v>238</v>
      </c>
      <c r="U10" s="454">
        <v>47</v>
      </c>
      <c r="V10" s="454">
        <v>30</v>
      </c>
      <c r="W10" s="621">
        <v>0</v>
      </c>
      <c r="X10" s="630">
        <v>0</v>
      </c>
      <c r="Y10" s="432">
        <v>0</v>
      </c>
      <c r="Z10" s="621">
        <v>23815</v>
      </c>
      <c r="AA10" s="621">
        <v>26421</v>
      </c>
      <c r="AB10" s="621">
        <v>215765</v>
      </c>
    </row>
    <row r="11" spans="1:28" s="1" customFormat="1" ht="18.75" customHeight="1">
      <c r="A11" s="431" t="s">
        <v>67</v>
      </c>
      <c r="B11" s="625" t="s">
        <v>68</v>
      </c>
      <c r="C11" s="621">
        <v>121373</v>
      </c>
      <c r="D11" s="621">
        <v>102330</v>
      </c>
      <c r="E11" s="621">
        <v>102246</v>
      </c>
      <c r="F11" s="621">
        <v>84</v>
      </c>
      <c r="G11" s="621">
        <v>14365</v>
      </c>
      <c r="H11" s="621">
        <v>1778</v>
      </c>
      <c r="I11" s="621">
        <v>895</v>
      </c>
      <c r="J11" s="621">
        <v>2005</v>
      </c>
      <c r="K11" s="623">
        <v>0</v>
      </c>
      <c r="L11" s="623">
        <v>549</v>
      </c>
      <c r="M11" s="623">
        <v>42934</v>
      </c>
      <c r="N11" s="623">
        <v>17275</v>
      </c>
      <c r="O11" s="463">
        <v>14396</v>
      </c>
      <c r="P11" s="623">
        <v>584</v>
      </c>
      <c r="Q11" s="463">
        <v>899</v>
      </c>
      <c r="R11" s="463">
        <v>612</v>
      </c>
      <c r="S11" s="463">
        <v>21</v>
      </c>
      <c r="T11" s="463">
        <v>1784</v>
      </c>
      <c r="U11" s="454">
        <v>287</v>
      </c>
      <c r="V11" s="454">
        <v>246</v>
      </c>
      <c r="W11" s="621">
        <v>0</v>
      </c>
      <c r="X11" s="630">
        <v>0</v>
      </c>
      <c r="Y11" s="625">
        <v>0</v>
      </c>
      <c r="Z11" s="621">
        <v>61126</v>
      </c>
      <c r="AA11" s="621">
        <v>64333</v>
      </c>
      <c r="AB11" s="621">
        <v>335982</v>
      </c>
    </row>
    <row r="12" spans="1:28" s="1" customFormat="1" ht="20.100000000000001" customHeight="1">
      <c r="A12" s="431" t="s">
        <v>69</v>
      </c>
      <c r="B12" s="432" t="s">
        <v>70</v>
      </c>
      <c r="C12" s="621">
        <v>40799</v>
      </c>
      <c r="D12" s="621">
        <v>33248</v>
      </c>
      <c r="E12" s="621">
        <v>33243</v>
      </c>
      <c r="F12" s="621">
        <v>5</v>
      </c>
      <c r="G12" s="621">
        <v>6038</v>
      </c>
      <c r="H12" s="621">
        <v>1372</v>
      </c>
      <c r="I12" s="621">
        <v>0</v>
      </c>
      <c r="J12" s="621">
        <v>141</v>
      </c>
      <c r="K12" s="623">
        <v>0</v>
      </c>
      <c r="L12" s="623">
        <v>132</v>
      </c>
      <c r="M12" s="623">
        <v>4056</v>
      </c>
      <c r="N12" s="626">
        <v>4010</v>
      </c>
      <c r="O12" s="463">
        <v>2233</v>
      </c>
      <c r="P12" s="623">
        <v>276</v>
      </c>
      <c r="Q12" s="463">
        <v>566</v>
      </c>
      <c r="R12" s="626">
        <v>275</v>
      </c>
      <c r="S12" s="463">
        <v>0</v>
      </c>
      <c r="T12" s="463">
        <v>0</v>
      </c>
      <c r="U12" s="454">
        <v>1</v>
      </c>
      <c r="V12" s="454">
        <v>1</v>
      </c>
      <c r="W12" s="621">
        <v>0</v>
      </c>
      <c r="X12" s="630">
        <v>0</v>
      </c>
      <c r="Y12" s="432">
        <v>0</v>
      </c>
      <c r="Z12" s="621">
        <v>6973</v>
      </c>
      <c r="AA12" s="621">
        <v>9041</v>
      </c>
      <c r="AB12" s="621">
        <v>139940</v>
      </c>
    </row>
    <row r="13" spans="1:28" s="1" customFormat="1" ht="20.100000000000001" customHeight="1">
      <c r="A13" s="431" t="s">
        <v>57</v>
      </c>
      <c r="B13" s="432" t="s">
        <v>58</v>
      </c>
      <c r="C13" s="621">
        <v>51104</v>
      </c>
      <c r="D13" s="621">
        <v>42919</v>
      </c>
      <c r="E13" s="621">
        <v>42867</v>
      </c>
      <c r="F13" s="621">
        <v>52</v>
      </c>
      <c r="G13" s="621">
        <v>5869</v>
      </c>
      <c r="H13" s="621">
        <v>694</v>
      </c>
      <c r="I13" s="622">
        <v>479</v>
      </c>
      <c r="J13" s="621">
        <v>1143</v>
      </c>
      <c r="K13" s="623">
        <v>0</v>
      </c>
      <c r="L13" s="623">
        <v>316</v>
      </c>
      <c r="M13" s="623">
        <v>25528</v>
      </c>
      <c r="N13" s="463">
        <v>9620</v>
      </c>
      <c r="O13" s="463">
        <v>8186</v>
      </c>
      <c r="P13" s="463">
        <v>331</v>
      </c>
      <c r="Q13" s="463">
        <v>528</v>
      </c>
      <c r="R13" s="463">
        <v>372</v>
      </c>
      <c r="S13" s="463">
        <v>6</v>
      </c>
      <c r="T13" s="463">
        <v>863</v>
      </c>
      <c r="U13" s="454">
        <v>132</v>
      </c>
      <c r="V13" s="454">
        <v>109</v>
      </c>
      <c r="W13" s="621">
        <v>0</v>
      </c>
      <c r="X13" s="630">
        <v>0</v>
      </c>
      <c r="Y13" s="432">
        <v>0</v>
      </c>
      <c r="Z13" s="621">
        <v>35711</v>
      </c>
      <c r="AA13" s="621">
        <v>37324</v>
      </c>
      <c r="AB13" s="621">
        <v>136839</v>
      </c>
    </row>
    <row r="14" spans="1:28" s="5" customFormat="1" ht="20.100000000000001" customHeight="1">
      <c r="A14" s="431" t="s">
        <v>59</v>
      </c>
      <c r="B14" s="432" t="s">
        <v>60</v>
      </c>
      <c r="C14" s="621">
        <v>1445053</v>
      </c>
      <c r="D14" s="621">
        <v>1202088</v>
      </c>
      <c r="E14" s="621">
        <v>1195500</v>
      </c>
      <c r="F14" s="621">
        <v>6588</v>
      </c>
      <c r="G14" s="621">
        <v>213295</v>
      </c>
      <c r="H14" s="621">
        <v>6162</v>
      </c>
      <c r="I14" s="622">
        <v>391</v>
      </c>
      <c r="J14" s="621">
        <v>23117</v>
      </c>
      <c r="K14" s="463">
        <v>0</v>
      </c>
      <c r="L14" s="463">
        <v>5271</v>
      </c>
      <c r="M14" s="463">
        <v>413767</v>
      </c>
      <c r="N14" s="627">
        <v>143735</v>
      </c>
      <c r="O14" s="623">
        <v>117363</v>
      </c>
      <c r="P14" s="463">
        <v>4998</v>
      </c>
      <c r="Q14" s="463">
        <v>5228</v>
      </c>
      <c r="R14" s="463">
        <v>3669</v>
      </c>
      <c r="S14" s="463">
        <v>24</v>
      </c>
      <c r="T14" s="463">
        <v>1035</v>
      </c>
      <c r="U14" s="454">
        <v>275</v>
      </c>
      <c r="V14" s="454">
        <v>215</v>
      </c>
      <c r="W14" s="621">
        <v>0</v>
      </c>
      <c r="X14" s="630">
        <v>0</v>
      </c>
      <c r="Y14" s="432">
        <v>0</v>
      </c>
      <c r="Z14" s="621">
        <v>546342</v>
      </c>
      <c r="AA14" s="621">
        <v>574333</v>
      </c>
      <c r="AB14" s="621">
        <v>3210594</v>
      </c>
    </row>
    <row r="15" spans="1:28" s="1" customFormat="1" ht="20.100000000000001" customHeight="1">
      <c r="A15" s="431" t="s">
        <v>61</v>
      </c>
      <c r="B15" s="432" t="s">
        <v>62</v>
      </c>
      <c r="C15" s="621">
        <v>721432</v>
      </c>
      <c r="D15" s="621">
        <v>681221</v>
      </c>
      <c r="E15" s="621">
        <v>679581</v>
      </c>
      <c r="F15" s="621">
        <v>1640</v>
      </c>
      <c r="G15" s="621">
        <v>28538</v>
      </c>
      <c r="H15" s="621">
        <v>4953</v>
      </c>
      <c r="I15" s="622">
        <v>168</v>
      </c>
      <c r="J15" s="621">
        <v>3395</v>
      </c>
      <c r="K15" s="463">
        <v>3157</v>
      </c>
      <c r="L15" s="463">
        <v>1908</v>
      </c>
      <c r="M15" s="463">
        <v>164142</v>
      </c>
      <c r="N15" s="623">
        <v>49854</v>
      </c>
      <c r="O15" s="623">
        <v>39359</v>
      </c>
      <c r="P15" s="623">
        <v>1825</v>
      </c>
      <c r="Q15" s="623">
        <v>2047</v>
      </c>
      <c r="R15" s="463">
        <v>1415</v>
      </c>
      <c r="S15" s="463">
        <v>15</v>
      </c>
      <c r="T15" s="463">
        <v>776</v>
      </c>
      <c r="U15" s="454">
        <v>195</v>
      </c>
      <c r="V15" s="454">
        <v>173</v>
      </c>
      <c r="W15" s="621">
        <v>0</v>
      </c>
      <c r="X15" s="630">
        <v>0</v>
      </c>
      <c r="Y15" s="432">
        <v>0</v>
      </c>
      <c r="Z15" s="621">
        <v>209613</v>
      </c>
      <c r="AA15" s="621">
        <v>220762</v>
      </c>
      <c r="AB15" s="621">
        <v>1460327</v>
      </c>
    </row>
    <row r="16" spans="1:28" s="1" customFormat="1" ht="20.100000000000001" customHeight="1">
      <c r="A16" s="431" t="s">
        <v>234</v>
      </c>
      <c r="B16" s="432" t="s">
        <v>235</v>
      </c>
      <c r="C16" s="621">
        <v>35686</v>
      </c>
      <c r="D16" s="621">
        <v>31203</v>
      </c>
      <c r="E16" s="621">
        <v>31153</v>
      </c>
      <c r="F16" s="621">
        <v>50</v>
      </c>
      <c r="G16" s="621">
        <v>3015</v>
      </c>
      <c r="H16" s="622">
        <v>189</v>
      </c>
      <c r="I16" s="622">
        <v>2</v>
      </c>
      <c r="J16" s="621">
        <v>643</v>
      </c>
      <c r="K16" s="623">
        <v>634</v>
      </c>
      <c r="L16" s="623">
        <v>189</v>
      </c>
      <c r="M16" s="623">
        <v>15767</v>
      </c>
      <c r="N16" s="623">
        <v>7798</v>
      </c>
      <c r="O16" s="623">
        <v>6683</v>
      </c>
      <c r="P16" s="623">
        <v>129</v>
      </c>
      <c r="Q16" s="623">
        <v>278</v>
      </c>
      <c r="R16" s="463">
        <v>189</v>
      </c>
      <c r="S16" s="463">
        <v>0</v>
      </c>
      <c r="T16" s="463">
        <v>20</v>
      </c>
      <c r="U16" s="454">
        <v>9</v>
      </c>
      <c r="V16" s="454">
        <v>9</v>
      </c>
      <c r="W16" s="621">
        <v>0</v>
      </c>
      <c r="X16" s="630">
        <v>0</v>
      </c>
      <c r="Y16" s="432">
        <v>0</v>
      </c>
      <c r="Z16" s="621">
        <v>22986</v>
      </c>
      <c r="AA16" s="621">
        <v>24190</v>
      </c>
      <c r="AB16" s="621">
        <v>88162</v>
      </c>
    </row>
    <row r="17" spans="1:28" s="1" customFormat="1" ht="20.100000000000001" customHeight="1">
      <c r="A17" s="431" t="s">
        <v>236</v>
      </c>
      <c r="B17" s="432" t="s">
        <v>191</v>
      </c>
      <c r="C17" s="621">
        <v>200237</v>
      </c>
      <c r="D17" s="621">
        <v>176024</v>
      </c>
      <c r="E17" s="621">
        <v>175435</v>
      </c>
      <c r="F17" s="621">
        <v>589</v>
      </c>
      <c r="G17" s="621">
        <v>17005</v>
      </c>
      <c r="H17" s="621">
        <v>2869</v>
      </c>
      <c r="I17" s="622">
        <v>414</v>
      </c>
      <c r="J17" s="621">
        <v>3925</v>
      </c>
      <c r="K17" s="623">
        <v>0</v>
      </c>
      <c r="L17" s="623">
        <v>1162</v>
      </c>
      <c r="M17" s="623">
        <v>97981</v>
      </c>
      <c r="N17" s="623">
        <v>34094</v>
      </c>
      <c r="O17" s="623">
        <v>28858</v>
      </c>
      <c r="P17" s="623">
        <v>1057</v>
      </c>
      <c r="Q17" s="623">
        <v>1017</v>
      </c>
      <c r="R17" s="463">
        <v>738</v>
      </c>
      <c r="S17" s="623">
        <v>37</v>
      </c>
      <c r="T17" s="463">
        <v>1987</v>
      </c>
      <c r="U17" s="454">
        <v>476</v>
      </c>
      <c r="V17" s="454">
        <v>417</v>
      </c>
      <c r="W17" s="621">
        <v>0</v>
      </c>
      <c r="X17" s="630">
        <v>1</v>
      </c>
      <c r="Y17" s="432">
        <v>1</v>
      </c>
      <c r="Z17" s="621">
        <v>132238</v>
      </c>
      <c r="AA17" s="621">
        <v>137812</v>
      </c>
      <c r="AB17" s="621">
        <v>535693</v>
      </c>
    </row>
    <row r="18" spans="1:28" s="1" customFormat="1" ht="20.100000000000001" customHeight="1">
      <c r="A18" s="433">
        <f t="shared" ref="A18:A65" si="0">+A17+1</f>
        <v>10</v>
      </c>
      <c r="B18" s="432" t="s">
        <v>159</v>
      </c>
      <c r="C18" s="621">
        <v>233008</v>
      </c>
      <c r="D18" s="621">
        <v>207613</v>
      </c>
      <c r="E18" s="621">
        <v>207058</v>
      </c>
      <c r="F18" s="621">
        <v>555</v>
      </c>
      <c r="G18" s="621">
        <v>17223</v>
      </c>
      <c r="H18" s="621">
        <v>2333</v>
      </c>
      <c r="I18" s="622">
        <v>153</v>
      </c>
      <c r="J18" s="621">
        <v>5686</v>
      </c>
      <c r="K18" s="623">
        <v>0</v>
      </c>
      <c r="L18" s="463">
        <v>1210</v>
      </c>
      <c r="M18" s="623">
        <v>121880</v>
      </c>
      <c r="N18" s="627">
        <v>42653</v>
      </c>
      <c r="O18" s="463">
        <v>37129</v>
      </c>
      <c r="P18" s="623">
        <v>1193</v>
      </c>
      <c r="Q18" s="623">
        <v>1416</v>
      </c>
      <c r="R18" s="463">
        <v>993</v>
      </c>
      <c r="S18" s="623">
        <v>14</v>
      </c>
      <c r="T18" s="463">
        <v>1186</v>
      </c>
      <c r="U18" s="454">
        <v>229</v>
      </c>
      <c r="V18" s="454">
        <v>215</v>
      </c>
      <c r="W18" s="621">
        <v>0</v>
      </c>
      <c r="X18" s="631">
        <v>4</v>
      </c>
      <c r="Y18" s="432">
        <v>2</v>
      </c>
      <c r="Z18" s="621">
        <v>163822</v>
      </c>
      <c r="AA18" s="621">
        <v>169785</v>
      </c>
      <c r="AB18" s="621">
        <v>599153</v>
      </c>
    </row>
    <row r="19" spans="1:28" s="1" customFormat="1" ht="20.100000000000001" customHeight="1">
      <c r="A19" s="433">
        <f t="shared" si="0"/>
        <v>11</v>
      </c>
      <c r="B19" s="432" t="s">
        <v>160</v>
      </c>
      <c r="C19" s="621">
        <v>57607</v>
      </c>
      <c r="D19" s="621">
        <v>50597</v>
      </c>
      <c r="E19" s="621">
        <v>50576</v>
      </c>
      <c r="F19" s="621">
        <v>21</v>
      </c>
      <c r="G19" s="621">
        <v>6169</v>
      </c>
      <c r="H19" s="621">
        <v>338</v>
      </c>
      <c r="I19" s="622">
        <v>108</v>
      </c>
      <c r="J19" s="621">
        <v>395</v>
      </c>
      <c r="K19" s="623">
        <v>0</v>
      </c>
      <c r="L19" s="623">
        <v>257</v>
      </c>
      <c r="M19" s="623">
        <v>21260</v>
      </c>
      <c r="N19" s="623">
        <v>7049</v>
      </c>
      <c r="O19" s="463">
        <v>6117</v>
      </c>
      <c r="P19" s="623">
        <v>429</v>
      </c>
      <c r="Q19" s="623">
        <v>235</v>
      </c>
      <c r="R19" s="463">
        <v>180</v>
      </c>
      <c r="S19" s="463">
        <v>3</v>
      </c>
      <c r="T19" s="463">
        <v>168</v>
      </c>
      <c r="U19" s="454">
        <v>42</v>
      </c>
      <c r="V19" s="454">
        <v>32</v>
      </c>
      <c r="W19" s="621">
        <v>0</v>
      </c>
      <c r="X19" s="631">
        <v>0</v>
      </c>
      <c r="Y19" s="432">
        <v>0</v>
      </c>
      <c r="Z19" s="621">
        <v>28446</v>
      </c>
      <c r="AA19" s="621">
        <v>29443</v>
      </c>
      <c r="AB19" s="621">
        <v>139554</v>
      </c>
    </row>
    <row r="20" spans="1:28" s="1" customFormat="1" ht="20.100000000000001" customHeight="1">
      <c r="A20" s="433">
        <f t="shared" si="0"/>
        <v>12</v>
      </c>
      <c r="B20" s="432" t="s">
        <v>161</v>
      </c>
      <c r="C20" s="621">
        <v>35578</v>
      </c>
      <c r="D20" s="621">
        <v>31922</v>
      </c>
      <c r="E20" s="621">
        <v>31920</v>
      </c>
      <c r="F20" s="621">
        <v>2</v>
      </c>
      <c r="G20" s="621">
        <v>3460</v>
      </c>
      <c r="H20" s="622">
        <v>132</v>
      </c>
      <c r="I20" s="622">
        <v>2</v>
      </c>
      <c r="J20" s="621">
        <v>62</v>
      </c>
      <c r="K20" s="623">
        <v>0</v>
      </c>
      <c r="L20" s="623">
        <v>180</v>
      </c>
      <c r="M20" s="623">
        <v>5241</v>
      </c>
      <c r="N20" s="623">
        <v>3583</v>
      </c>
      <c r="O20" s="623">
        <v>2212</v>
      </c>
      <c r="P20" s="623">
        <v>141</v>
      </c>
      <c r="Q20" s="623">
        <v>374</v>
      </c>
      <c r="R20" s="463">
        <v>176</v>
      </c>
      <c r="S20" s="463">
        <v>1</v>
      </c>
      <c r="T20" s="463">
        <v>2</v>
      </c>
      <c r="U20" s="454">
        <v>4</v>
      </c>
      <c r="V20" s="454">
        <v>2</v>
      </c>
      <c r="W20" s="621">
        <v>0</v>
      </c>
      <c r="X20" s="631">
        <v>0</v>
      </c>
      <c r="Y20" s="432">
        <v>0</v>
      </c>
      <c r="Z20" s="621">
        <v>7955</v>
      </c>
      <c r="AA20" s="621">
        <v>9526</v>
      </c>
      <c r="AB20" s="621">
        <v>81068</v>
      </c>
    </row>
    <row r="21" spans="1:28" s="136" customFormat="1" ht="20.100000000000001" customHeight="1">
      <c r="A21" s="461">
        <f t="shared" si="0"/>
        <v>13</v>
      </c>
      <c r="B21" s="432" t="s">
        <v>162</v>
      </c>
      <c r="C21" s="621">
        <v>41964</v>
      </c>
      <c r="D21" s="621">
        <v>36182</v>
      </c>
      <c r="E21" s="621">
        <v>36179</v>
      </c>
      <c r="F21" s="621">
        <v>3</v>
      </c>
      <c r="G21" s="621">
        <v>3469</v>
      </c>
      <c r="H21" s="621">
        <v>2222</v>
      </c>
      <c r="I21" s="621">
        <v>0</v>
      </c>
      <c r="J21" s="621">
        <v>91</v>
      </c>
      <c r="K21" s="623">
        <v>0</v>
      </c>
      <c r="L21" s="623">
        <v>99</v>
      </c>
      <c r="M21" s="623">
        <v>4227</v>
      </c>
      <c r="N21" s="623">
        <v>2965</v>
      </c>
      <c r="O21" s="623">
        <v>1783</v>
      </c>
      <c r="P21" s="623">
        <v>132</v>
      </c>
      <c r="Q21" s="457">
        <v>334</v>
      </c>
      <c r="R21" s="463">
        <v>165</v>
      </c>
      <c r="S21" s="463">
        <v>0</v>
      </c>
      <c r="T21" s="463">
        <v>1</v>
      </c>
      <c r="U21" s="454">
        <v>2</v>
      </c>
      <c r="V21" s="454">
        <v>1</v>
      </c>
      <c r="W21" s="621">
        <v>0</v>
      </c>
      <c r="X21" s="632">
        <v>0</v>
      </c>
      <c r="Y21" s="432">
        <v>0</v>
      </c>
      <c r="Z21" s="621">
        <v>6408</v>
      </c>
      <c r="AA21" s="621">
        <v>7760</v>
      </c>
      <c r="AB21" s="621">
        <v>98491</v>
      </c>
    </row>
    <row r="22" spans="1:28" s="1" customFormat="1" ht="20.100000000000001" customHeight="1">
      <c r="A22" s="433">
        <f t="shared" si="0"/>
        <v>14</v>
      </c>
      <c r="B22" s="432" t="s">
        <v>163</v>
      </c>
      <c r="C22" s="621">
        <v>70177</v>
      </c>
      <c r="D22" s="621">
        <v>64445</v>
      </c>
      <c r="E22" s="621">
        <v>64321</v>
      </c>
      <c r="F22" s="621">
        <v>124</v>
      </c>
      <c r="G22" s="621">
        <v>4992</v>
      </c>
      <c r="H22" s="621">
        <v>133</v>
      </c>
      <c r="I22" s="622">
        <v>57</v>
      </c>
      <c r="J22" s="621">
        <v>523</v>
      </c>
      <c r="K22" s="623">
        <v>27</v>
      </c>
      <c r="L22" s="623">
        <v>389</v>
      </c>
      <c r="M22" s="623">
        <v>26172</v>
      </c>
      <c r="N22" s="627">
        <v>8592</v>
      </c>
      <c r="O22" s="623">
        <v>7418</v>
      </c>
      <c r="P22" s="623">
        <v>459</v>
      </c>
      <c r="Q22" s="463">
        <v>397</v>
      </c>
      <c r="R22" s="463">
        <v>280</v>
      </c>
      <c r="S22" s="463">
        <v>0</v>
      </c>
      <c r="T22" s="463">
        <v>133</v>
      </c>
      <c r="U22" s="454">
        <v>28</v>
      </c>
      <c r="V22" s="454">
        <v>22</v>
      </c>
      <c r="W22" s="621">
        <v>0</v>
      </c>
      <c r="X22" s="631">
        <v>0</v>
      </c>
      <c r="Y22" s="432">
        <v>0</v>
      </c>
      <c r="Z22" s="621">
        <v>34873</v>
      </c>
      <c r="AA22" s="621">
        <v>36170</v>
      </c>
      <c r="AB22" s="621">
        <v>186779</v>
      </c>
    </row>
    <row r="23" spans="1:28" s="1" customFormat="1" ht="20.100000000000001" customHeight="1">
      <c r="A23" s="433">
        <f t="shared" si="0"/>
        <v>15</v>
      </c>
      <c r="B23" s="432" t="s">
        <v>164</v>
      </c>
      <c r="C23" s="621">
        <v>41554</v>
      </c>
      <c r="D23" s="621">
        <v>35371</v>
      </c>
      <c r="E23" s="621">
        <v>35322</v>
      </c>
      <c r="F23" s="621">
        <v>49</v>
      </c>
      <c r="G23" s="621">
        <v>4544</v>
      </c>
      <c r="H23" s="621">
        <v>621</v>
      </c>
      <c r="I23" s="622">
        <v>0</v>
      </c>
      <c r="J23" s="621">
        <v>1018</v>
      </c>
      <c r="K23" s="623">
        <v>0</v>
      </c>
      <c r="L23" s="623">
        <v>226</v>
      </c>
      <c r="M23" s="623">
        <v>21432</v>
      </c>
      <c r="N23" s="627">
        <v>6868</v>
      </c>
      <c r="O23" s="623">
        <v>5915</v>
      </c>
      <c r="P23" s="623">
        <v>243</v>
      </c>
      <c r="Q23" s="463">
        <v>259</v>
      </c>
      <c r="R23" s="463">
        <v>196</v>
      </c>
      <c r="S23" s="463">
        <v>2</v>
      </c>
      <c r="T23" s="463">
        <v>115</v>
      </c>
      <c r="U23" s="454">
        <v>56</v>
      </c>
      <c r="V23" s="454">
        <v>49</v>
      </c>
      <c r="W23" s="621">
        <v>0</v>
      </c>
      <c r="X23" s="631">
        <v>0</v>
      </c>
      <c r="Y23" s="432">
        <v>0</v>
      </c>
      <c r="Z23" s="621">
        <v>28178</v>
      </c>
      <c r="AA23" s="621">
        <v>29201</v>
      </c>
      <c r="AB23" s="621">
        <v>103417</v>
      </c>
    </row>
    <row r="24" spans="1:28" s="1" customFormat="1" ht="20.100000000000001" customHeight="1">
      <c r="A24" s="433">
        <f t="shared" si="0"/>
        <v>16</v>
      </c>
      <c r="B24" s="432" t="s">
        <v>165</v>
      </c>
      <c r="C24" s="621">
        <v>811390</v>
      </c>
      <c r="D24" s="621">
        <v>756644</v>
      </c>
      <c r="E24" s="621">
        <v>754422</v>
      </c>
      <c r="F24" s="621">
        <v>2222</v>
      </c>
      <c r="G24" s="621">
        <v>43383</v>
      </c>
      <c r="H24" s="621">
        <v>3555</v>
      </c>
      <c r="I24" s="621">
        <v>1357</v>
      </c>
      <c r="J24" s="621">
        <v>6451</v>
      </c>
      <c r="K24" s="463">
        <v>0</v>
      </c>
      <c r="L24" s="463">
        <v>3738</v>
      </c>
      <c r="M24" s="463">
        <v>303183</v>
      </c>
      <c r="N24" s="627">
        <v>92905</v>
      </c>
      <c r="O24" s="623">
        <v>78498</v>
      </c>
      <c r="P24" s="623">
        <v>3904</v>
      </c>
      <c r="Q24" s="463">
        <v>3233</v>
      </c>
      <c r="R24" s="463">
        <v>2258</v>
      </c>
      <c r="S24" s="463">
        <v>35</v>
      </c>
      <c r="T24" s="463">
        <v>3133</v>
      </c>
      <c r="U24" s="454">
        <v>754</v>
      </c>
      <c r="V24" s="454">
        <v>657</v>
      </c>
      <c r="W24" s="621">
        <v>1</v>
      </c>
      <c r="X24" s="631">
        <v>0</v>
      </c>
      <c r="Y24" s="432">
        <v>0</v>
      </c>
      <c r="Z24" s="621">
        <v>395407</v>
      </c>
      <c r="AA24" s="621">
        <v>410886</v>
      </c>
      <c r="AB24" s="621">
        <v>1981332</v>
      </c>
    </row>
    <row r="25" spans="1:28" s="1" customFormat="1" ht="20.100000000000001" customHeight="1">
      <c r="A25" s="433">
        <f t="shared" si="0"/>
        <v>17</v>
      </c>
      <c r="B25" s="432" t="s">
        <v>166</v>
      </c>
      <c r="C25" s="621">
        <v>112909</v>
      </c>
      <c r="D25" s="621">
        <v>100291</v>
      </c>
      <c r="E25" s="621">
        <v>100080</v>
      </c>
      <c r="F25" s="621">
        <v>211</v>
      </c>
      <c r="G25" s="621">
        <v>8208</v>
      </c>
      <c r="H25" s="621">
        <v>987</v>
      </c>
      <c r="I25" s="622">
        <v>144</v>
      </c>
      <c r="J25" s="621">
        <v>3279</v>
      </c>
      <c r="K25" s="623">
        <v>0</v>
      </c>
      <c r="L25" s="623">
        <v>451</v>
      </c>
      <c r="M25" s="623">
        <v>49783</v>
      </c>
      <c r="N25" s="623">
        <v>14604</v>
      </c>
      <c r="O25" s="463">
        <v>12760</v>
      </c>
      <c r="P25" s="623">
        <v>363</v>
      </c>
      <c r="Q25" s="463">
        <v>408</v>
      </c>
      <c r="R25" s="623">
        <v>317</v>
      </c>
      <c r="S25" s="623">
        <v>3</v>
      </c>
      <c r="T25" s="463">
        <v>387</v>
      </c>
      <c r="U25" s="454">
        <v>95</v>
      </c>
      <c r="V25" s="454">
        <v>88</v>
      </c>
      <c r="W25" s="621">
        <v>0</v>
      </c>
      <c r="X25" s="631">
        <v>2</v>
      </c>
      <c r="Y25" s="432">
        <v>1</v>
      </c>
      <c r="Z25" s="621">
        <v>64153</v>
      </c>
      <c r="AA25" s="621">
        <v>66096</v>
      </c>
      <c r="AB25" s="621">
        <v>256973</v>
      </c>
    </row>
    <row r="26" spans="1:28" s="1" customFormat="1" ht="20.100000000000001" customHeight="1">
      <c r="A26" s="433">
        <f t="shared" si="0"/>
        <v>18</v>
      </c>
      <c r="B26" s="434" t="s">
        <v>167</v>
      </c>
      <c r="C26" s="621">
        <v>32544</v>
      </c>
      <c r="D26" s="621">
        <v>30106</v>
      </c>
      <c r="E26" s="621">
        <v>30098</v>
      </c>
      <c r="F26" s="621">
        <v>8</v>
      </c>
      <c r="G26" s="621">
        <v>1658</v>
      </c>
      <c r="H26" s="622">
        <v>299</v>
      </c>
      <c r="I26" s="622">
        <v>55</v>
      </c>
      <c r="J26" s="621">
        <v>426</v>
      </c>
      <c r="K26" s="623">
        <v>0</v>
      </c>
      <c r="L26" s="623">
        <v>138</v>
      </c>
      <c r="M26" s="623">
        <v>11464</v>
      </c>
      <c r="N26" s="623">
        <v>4141</v>
      </c>
      <c r="O26" s="623">
        <v>3522</v>
      </c>
      <c r="P26" s="623">
        <v>130</v>
      </c>
      <c r="Q26" s="463">
        <v>173</v>
      </c>
      <c r="R26" s="463">
        <v>124</v>
      </c>
      <c r="S26" s="463">
        <v>2</v>
      </c>
      <c r="T26" s="463">
        <v>131</v>
      </c>
      <c r="U26" s="454">
        <v>14</v>
      </c>
      <c r="V26" s="454">
        <v>10</v>
      </c>
      <c r="W26" s="621">
        <v>0</v>
      </c>
      <c r="X26" s="631">
        <v>0</v>
      </c>
      <c r="Y26" s="434">
        <v>0</v>
      </c>
      <c r="Z26" s="621">
        <v>15521</v>
      </c>
      <c r="AA26" s="621">
        <v>16193</v>
      </c>
      <c r="AB26" s="621">
        <v>91452</v>
      </c>
    </row>
    <row r="27" spans="1:28" s="1" customFormat="1" ht="20.100000000000001" customHeight="1">
      <c r="A27" s="433">
        <f t="shared" si="0"/>
        <v>19</v>
      </c>
      <c r="B27" s="434" t="s">
        <v>168</v>
      </c>
      <c r="C27" s="621">
        <v>77444</v>
      </c>
      <c r="D27" s="621">
        <v>64738</v>
      </c>
      <c r="E27" s="621">
        <v>64643</v>
      </c>
      <c r="F27" s="621">
        <v>95</v>
      </c>
      <c r="G27" s="621">
        <v>5754</v>
      </c>
      <c r="H27" s="621">
        <v>1325</v>
      </c>
      <c r="I27" s="621">
        <v>1676</v>
      </c>
      <c r="J27" s="621">
        <v>3951</v>
      </c>
      <c r="K27" s="623">
        <v>0</v>
      </c>
      <c r="L27" s="623">
        <v>752</v>
      </c>
      <c r="M27" s="623">
        <v>43763</v>
      </c>
      <c r="N27" s="623">
        <v>16097</v>
      </c>
      <c r="O27" s="623">
        <v>13799</v>
      </c>
      <c r="P27" s="623">
        <v>676</v>
      </c>
      <c r="Q27" s="463">
        <v>830</v>
      </c>
      <c r="R27" s="463">
        <v>610</v>
      </c>
      <c r="S27" s="623">
        <v>35</v>
      </c>
      <c r="T27" s="463">
        <v>2824</v>
      </c>
      <c r="U27" s="454">
        <v>521</v>
      </c>
      <c r="V27" s="454">
        <v>451</v>
      </c>
      <c r="W27" s="621">
        <v>0</v>
      </c>
      <c r="X27" s="631">
        <v>3</v>
      </c>
      <c r="Y27" s="434">
        <v>1</v>
      </c>
      <c r="Z27" s="621">
        <v>62911</v>
      </c>
      <c r="AA27" s="621">
        <v>65501</v>
      </c>
      <c r="AB27" s="621">
        <v>276955</v>
      </c>
    </row>
    <row r="28" spans="1:28" s="1" customFormat="1" ht="20.100000000000001" customHeight="1">
      <c r="A28" s="433">
        <f t="shared" si="0"/>
        <v>20</v>
      </c>
      <c r="B28" s="434" t="s">
        <v>169</v>
      </c>
      <c r="C28" s="621">
        <v>233041</v>
      </c>
      <c r="D28" s="621">
        <v>207588</v>
      </c>
      <c r="E28" s="621">
        <v>206503</v>
      </c>
      <c r="F28" s="621">
        <v>1085</v>
      </c>
      <c r="G28" s="621">
        <v>16175</v>
      </c>
      <c r="H28" s="621">
        <v>2201</v>
      </c>
      <c r="I28" s="622">
        <v>400</v>
      </c>
      <c r="J28" s="621">
        <v>6677</v>
      </c>
      <c r="K28" s="623">
        <v>0</v>
      </c>
      <c r="L28" s="623">
        <v>1259</v>
      </c>
      <c r="M28" s="623">
        <v>104582</v>
      </c>
      <c r="N28" s="623">
        <v>27018</v>
      </c>
      <c r="O28" s="463">
        <v>22860</v>
      </c>
      <c r="P28" s="623">
        <v>1069</v>
      </c>
      <c r="Q28" s="463">
        <v>1059</v>
      </c>
      <c r="R28" s="623">
        <v>752</v>
      </c>
      <c r="S28" s="463">
        <v>13</v>
      </c>
      <c r="T28" s="463">
        <v>1272</v>
      </c>
      <c r="U28" s="454">
        <v>227</v>
      </c>
      <c r="V28" s="454">
        <v>196</v>
      </c>
      <c r="W28" s="621">
        <v>0</v>
      </c>
      <c r="X28" s="631">
        <v>0</v>
      </c>
      <c r="Y28" s="434">
        <v>0</v>
      </c>
      <c r="Z28" s="621">
        <v>132003</v>
      </c>
      <c r="AA28" s="621">
        <v>136499</v>
      </c>
      <c r="AB28" s="621">
        <v>549537</v>
      </c>
    </row>
    <row r="29" spans="1:28" s="1" customFormat="1" ht="20.100000000000001" customHeight="1">
      <c r="A29" s="433">
        <f t="shared" si="0"/>
        <v>21</v>
      </c>
      <c r="B29" s="434" t="s">
        <v>201</v>
      </c>
      <c r="C29" s="621">
        <v>188641</v>
      </c>
      <c r="D29" s="621">
        <v>171495</v>
      </c>
      <c r="E29" s="621">
        <v>171449</v>
      </c>
      <c r="F29" s="621">
        <v>46</v>
      </c>
      <c r="G29" s="621">
        <v>13514</v>
      </c>
      <c r="H29" s="621">
        <v>2085</v>
      </c>
      <c r="I29" s="622">
        <v>258</v>
      </c>
      <c r="J29" s="621">
        <v>1289</v>
      </c>
      <c r="K29" s="623">
        <v>0</v>
      </c>
      <c r="L29" s="463">
        <v>738</v>
      </c>
      <c r="M29" s="623">
        <v>33001</v>
      </c>
      <c r="N29" s="623">
        <v>26662</v>
      </c>
      <c r="O29" s="463">
        <v>15800</v>
      </c>
      <c r="P29" s="623">
        <v>1066</v>
      </c>
      <c r="Q29" s="463">
        <v>2310</v>
      </c>
      <c r="R29" s="463">
        <v>1076</v>
      </c>
      <c r="S29" s="463">
        <v>17</v>
      </c>
      <c r="T29" s="463">
        <v>769</v>
      </c>
      <c r="U29" s="454">
        <v>850</v>
      </c>
      <c r="V29" s="454">
        <v>494</v>
      </c>
      <c r="W29" s="621">
        <v>0</v>
      </c>
      <c r="X29" s="631">
        <v>0</v>
      </c>
      <c r="Y29" s="434">
        <v>0</v>
      </c>
      <c r="Z29" s="621">
        <v>52961</v>
      </c>
      <c r="AA29" s="621">
        <v>65413</v>
      </c>
      <c r="AB29" s="621">
        <v>712468</v>
      </c>
    </row>
    <row r="30" spans="1:28" s="1" customFormat="1" ht="20.100000000000001" customHeight="1">
      <c r="A30" s="433">
        <f t="shared" si="0"/>
        <v>22</v>
      </c>
      <c r="B30" s="434" t="s">
        <v>202</v>
      </c>
      <c r="C30" s="621">
        <v>70950</v>
      </c>
      <c r="D30" s="621">
        <v>64416</v>
      </c>
      <c r="E30" s="621">
        <v>64283</v>
      </c>
      <c r="F30" s="621">
        <v>133</v>
      </c>
      <c r="G30" s="621">
        <v>5161</v>
      </c>
      <c r="H30" s="621">
        <v>394</v>
      </c>
      <c r="I30" s="622">
        <v>42</v>
      </c>
      <c r="J30" s="621">
        <v>937</v>
      </c>
      <c r="K30" s="623">
        <v>0</v>
      </c>
      <c r="L30" s="623">
        <v>304</v>
      </c>
      <c r="M30" s="623">
        <v>34660</v>
      </c>
      <c r="N30" s="623">
        <v>10648</v>
      </c>
      <c r="O30" s="623">
        <v>9221</v>
      </c>
      <c r="P30" s="623">
        <v>292</v>
      </c>
      <c r="Q30" s="463">
        <v>329</v>
      </c>
      <c r="R30" s="463">
        <v>237</v>
      </c>
      <c r="S30" s="463">
        <v>0</v>
      </c>
      <c r="T30" s="463">
        <v>152</v>
      </c>
      <c r="U30" s="454">
        <v>17</v>
      </c>
      <c r="V30" s="454">
        <v>17</v>
      </c>
      <c r="W30" s="621">
        <v>0</v>
      </c>
      <c r="X30" s="631">
        <v>0</v>
      </c>
      <c r="Y30" s="434">
        <v>0</v>
      </c>
      <c r="Z30" s="621">
        <v>44883</v>
      </c>
      <c r="AA30" s="621">
        <v>46402</v>
      </c>
      <c r="AB30" s="621">
        <v>169187</v>
      </c>
    </row>
    <row r="31" spans="1:28" s="1" customFormat="1" ht="20.100000000000001" customHeight="1">
      <c r="A31" s="433">
        <f t="shared" si="0"/>
        <v>23</v>
      </c>
      <c r="B31" s="434" t="s">
        <v>203</v>
      </c>
      <c r="C31" s="621">
        <v>98008</v>
      </c>
      <c r="D31" s="621">
        <v>86325</v>
      </c>
      <c r="E31" s="621">
        <v>86308</v>
      </c>
      <c r="F31" s="621">
        <v>17</v>
      </c>
      <c r="G31" s="621">
        <v>9393</v>
      </c>
      <c r="H31" s="621">
        <v>959</v>
      </c>
      <c r="I31" s="622">
        <v>158</v>
      </c>
      <c r="J31" s="621">
        <v>1173</v>
      </c>
      <c r="K31" s="623">
        <v>0</v>
      </c>
      <c r="L31" s="623">
        <v>614</v>
      </c>
      <c r="M31" s="623">
        <v>33238</v>
      </c>
      <c r="N31" s="623">
        <v>20260</v>
      </c>
      <c r="O31" s="623">
        <v>15602</v>
      </c>
      <c r="P31" s="623">
        <v>527</v>
      </c>
      <c r="Q31" s="463">
        <v>1060</v>
      </c>
      <c r="R31" s="463">
        <v>648</v>
      </c>
      <c r="S31" s="463">
        <v>6</v>
      </c>
      <c r="T31" s="463">
        <v>412</v>
      </c>
      <c r="U31" s="454">
        <v>131</v>
      </c>
      <c r="V31" s="454">
        <v>91</v>
      </c>
      <c r="W31" s="621">
        <v>0</v>
      </c>
      <c r="X31" s="631">
        <v>0</v>
      </c>
      <c r="Y31" s="434">
        <v>0</v>
      </c>
      <c r="Z31" s="621">
        <v>51138</v>
      </c>
      <c r="AA31" s="621">
        <v>56248</v>
      </c>
      <c r="AB31" s="621">
        <v>274041</v>
      </c>
    </row>
    <row r="32" spans="1:28" s="1" customFormat="1" ht="20.100000000000001" customHeight="1">
      <c r="A32" s="433">
        <f t="shared" si="0"/>
        <v>24</v>
      </c>
      <c r="B32" s="434" t="s">
        <v>249</v>
      </c>
      <c r="C32" s="621">
        <v>38215</v>
      </c>
      <c r="D32" s="621">
        <v>33842</v>
      </c>
      <c r="E32" s="621">
        <v>33830</v>
      </c>
      <c r="F32" s="621">
        <v>12</v>
      </c>
      <c r="G32" s="621">
        <v>3598</v>
      </c>
      <c r="H32" s="622">
        <v>242</v>
      </c>
      <c r="I32" s="622">
        <v>128</v>
      </c>
      <c r="J32" s="621">
        <v>405</v>
      </c>
      <c r="K32" s="623">
        <v>0</v>
      </c>
      <c r="L32" s="623">
        <v>191</v>
      </c>
      <c r="M32" s="623">
        <v>12769</v>
      </c>
      <c r="N32" s="627">
        <v>5982</v>
      </c>
      <c r="O32" s="623">
        <v>4974</v>
      </c>
      <c r="P32" s="623">
        <v>168</v>
      </c>
      <c r="Q32" s="463">
        <v>203</v>
      </c>
      <c r="R32" s="463">
        <v>151</v>
      </c>
      <c r="S32" s="463">
        <v>6</v>
      </c>
      <c r="T32" s="463">
        <v>468</v>
      </c>
      <c r="U32" s="454">
        <v>142</v>
      </c>
      <c r="V32" s="454">
        <v>124</v>
      </c>
      <c r="W32" s="621">
        <v>0</v>
      </c>
      <c r="X32" s="631">
        <v>0</v>
      </c>
      <c r="Y32" s="434">
        <v>0</v>
      </c>
      <c r="Z32" s="621">
        <v>18851</v>
      </c>
      <c r="AA32" s="621">
        <v>19929</v>
      </c>
      <c r="AB32" s="621">
        <v>94542</v>
      </c>
    </row>
    <row r="33" spans="1:28" s="1" customFormat="1" ht="18" customHeight="1">
      <c r="A33" s="433">
        <f t="shared" si="0"/>
        <v>25</v>
      </c>
      <c r="B33" s="434" t="s">
        <v>250</v>
      </c>
      <c r="C33" s="621">
        <v>110551</v>
      </c>
      <c r="D33" s="621">
        <v>96526</v>
      </c>
      <c r="E33" s="621">
        <v>96504</v>
      </c>
      <c r="F33" s="621">
        <v>22</v>
      </c>
      <c r="G33" s="621">
        <v>12706</v>
      </c>
      <c r="H33" s="621">
        <v>840</v>
      </c>
      <c r="I33" s="622">
        <v>39</v>
      </c>
      <c r="J33" s="621">
        <v>440</v>
      </c>
      <c r="K33" s="623">
        <v>0</v>
      </c>
      <c r="L33" s="463">
        <v>498</v>
      </c>
      <c r="M33" s="623">
        <v>26593</v>
      </c>
      <c r="N33" s="623">
        <v>16306</v>
      </c>
      <c r="O33" s="623">
        <v>12418</v>
      </c>
      <c r="P33" s="623">
        <v>521</v>
      </c>
      <c r="Q33" s="463">
        <v>1039</v>
      </c>
      <c r="R33" s="463">
        <v>614</v>
      </c>
      <c r="S33" s="463">
        <v>0</v>
      </c>
      <c r="T33" s="463">
        <v>68</v>
      </c>
      <c r="U33" s="454">
        <v>26</v>
      </c>
      <c r="V33" s="454">
        <v>19</v>
      </c>
      <c r="W33" s="621">
        <v>0</v>
      </c>
      <c r="X33" s="631">
        <v>0</v>
      </c>
      <c r="Y33" s="434">
        <v>0</v>
      </c>
      <c r="Z33" s="621">
        <v>40731</v>
      </c>
      <c r="AA33" s="621">
        <v>45051</v>
      </c>
      <c r="AB33" s="621">
        <v>331297</v>
      </c>
    </row>
    <row r="34" spans="1:28" s="1" customFormat="1" ht="20.100000000000001" customHeight="1">
      <c r="A34" s="433">
        <f t="shared" si="0"/>
        <v>26</v>
      </c>
      <c r="B34" s="434" t="s">
        <v>4</v>
      </c>
      <c r="C34" s="621">
        <v>203585</v>
      </c>
      <c r="D34" s="621">
        <v>185942</v>
      </c>
      <c r="E34" s="621">
        <v>185501</v>
      </c>
      <c r="F34" s="621">
        <v>441</v>
      </c>
      <c r="G34" s="621">
        <v>16012</v>
      </c>
      <c r="H34" s="621">
        <v>435</v>
      </c>
      <c r="I34" s="622">
        <v>246</v>
      </c>
      <c r="J34" s="621">
        <v>950</v>
      </c>
      <c r="K34" s="623">
        <v>0</v>
      </c>
      <c r="L34" s="623">
        <v>997</v>
      </c>
      <c r="M34" s="623">
        <v>85773</v>
      </c>
      <c r="N34" s="623">
        <v>32179</v>
      </c>
      <c r="O34" s="623">
        <v>27893</v>
      </c>
      <c r="P34" s="623">
        <v>1056</v>
      </c>
      <c r="Q34" s="463">
        <v>831</v>
      </c>
      <c r="R34" s="463">
        <v>620</v>
      </c>
      <c r="S34" s="463">
        <v>6</v>
      </c>
      <c r="T34" s="463">
        <v>461</v>
      </c>
      <c r="U34" s="454">
        <v>76</v>
      </c>
      <c r="V34" s="454">
        <v>60</v>
      </c>
      <c r="W34" s="621">
        <v>0</v>
      </c>
      <c r="X34" s="631">
        <v>0</v>
      </c>
      <c r="Y34" s="434">
        <v>0</v>
      </c>
      <c r="Z34" s="621">
        <v>116866</v>
      </c>
      <c r="AA34" s="621">
        <v>121379</v>
      </c>
      <c r="AB34" s="621">
        <v>547732</v>
      </c>
    </row>
    <row r="35" spans="1:28" s="1" customFormat="1" ht="20.100000000000001" customHeight="1">
      <c r="A35" s="431">
        <f>+A34+1</f>
        <v>27</v>
      </c>
      <c r="B35" s="432" t="s">
        <v>20</v>
      </c>
      <c r="C35" s="621">
        <v>382733</v>
      </c>
      <c r="D35" s="621">
        <v>352513</v>
      </c>
      <c r="E35" s="621">
        <v>351997</v>
      </c>
      <c r="F35" s="621">
        <v>516</v>
      </c>
      <c r="G35" s="621">
        <v>26575</v>
      </c>
      <c r="H35" s="621">
        <v>2152</v>
      </c>
      <c r="I35" s="622">
        <v>172</v>
      </c>
      <c r="J35" s="621">
        <v>1321</v>
      </c>
      <c r="K35" s="623">
        <v>0</v>
      </c>
      <c r="L35" s="463">
        <v>1124</v>
      </c>
      <c r="M35" s="623">
        <v>69401</v>
      </c>
      <c r="N35" s="627">
        <v>34277</v>
      </c>
      <c r="O35" s="623">
        <v>24105</v>
      </c>
      <c r="P35" s="623">
        <v>1462</v>
      </c>
      <c r="Q35" s="627">
        <v>2107</v>
      </c>
      <c r="R35" s="463">
        <v>1139</v>
      </c>
      <c r="S35" s="623">
        <v>13</v>
      </c>
      <c r="T35" s="463">
        <v>571</v>
      </c>
      <c r="U35" s="454">
        <v>439</v>
      </c>
      <c r="V35" s="454">
        <v>336</v>
      </c>
      <c r="W35" s="621">
        <v>0</v>
      </c>
      <c r="X35" s="630">
        <v>1</v>
      </c>
      <c r="Y35" s="432">
        <v>1</v>
      </c>
      <c r="Z35" s="621">
        <v>98152</v>
      </c>
      <c r="AA35" s="621">
        <v>109395</v>
      </c>
      <c r="AB35" s="621">
        <v>1106623</v>
      </c>
    </row>
    <row r="36" spans="1:28" s="1" customFormat="1" ht="20.100000000000001" customHeight="1">
      <c r="A36" s="431">
        <f>+A35+1</f>
        <v>28</v>
      </c>
      <c r="B36" s="432" t="s">
        <v>276</v>
      </c>
      <c r="C36" s="621">
        <v>68938</v>
      </c>
      <c r="D36" s="621">
        <v>59230</v>
      </c>
      <c r="E36" s="621">
        <v>59032</v>
      </c>
      <c r="F36" s="621">
        <v>198</v>
      </c>
      <c r="G36" s="621">
        <v>6034</v>
      </c>
      <c r="H36" s="621">
        <v>204</v>
      </c>
      <c r="I36" s="622">
        <v>212</v>
      </c>
      <c r="J36" s="621">
        <v>3174</v>
      </c>
      <c r="K36" s="623">
        <v>84</v>
      </c>
      <c r="L36" s="623">
        <v>637</v>
      </c>
      <c r="M36" s="623">
        <v>43042</v>
      </c>
      <c r="N36" s="623">
        <v>16337</v>
      </c>
      <c r="O36" s="623">
        <v>13947</v>
      </c>
      <c r="P36" s="623">
        <v>401</v>
      </c>
      <c r="Q36" s="627">
        <v>618</v>
      </c>
      <c r="R36" s="463">
        <v>465</v>
      </c>
      <c r="S36" s="463">
        <v>4</v>
      </c>
      <c r="T36" s="463">
        <v>451</v>
      </c>
      <c r="U36" s="454">
        <v>54</v>
      </c>
      <c r="V36" s="454">
        <v>45</v>
      </c>
      <c r="W36" s="621">
        <v>0</v>
      </c>
      <c r="X36" s="630">
        <v>0</v>
      </c>
      <c r="Y36" s="432">
        <v>0</v>
      </c>
      <c r="Z36" s="621">
        <v>58992</v>
      </c>
      <c r="AA36" s="621">
        <v>61544</v>
      </c>
      <c r="AB36" s="621">
        <v>226194</v>
      </c>
    </row>
    <row r="37" spans="1:28" s="1" customFormat="1" ht="20.100000000000001" customHeight="1">
      <c r="A37" s="431">
        <f t="shared" si="0"/>
        <v>29</v>
      </c>
      <c r="B37" s="432" t="s">
        <v>277</v>
      </c>
      <c r="C37" s="621">
        <v>20575</v>
      </c>
      <c r="D37" s="621">
        <v>15861</v>
      </c>
      <c r="E37" s="621">
        <v>15854</v>
      </c>
      <c r="F37" s="621">
        <v>7</v>
      </c>
      <c r="G37" s="621">
        <v>4320</v>
      </c>
      <c r="H37" s="622">
        <v>144</v>
      </c>
      <c r="I37" s="621">
        <v>0</v>
      </c>
      <c r="J37" s="621">
        <v>250</v>
      </c>
      <c r="K37" s="623">
        <v>0</v>
      </c>
      <c r="L37" s="623">
        <v>120</v>
      </c>
      <c r="M37" s="623">
        <v>7475</v>
      </c>
      <c r="N37" s="623">
        <v>3618</v>
      </c>
      <c r="O37" s="623">
        <v>2989</v>
      </c>
      <c r="P37" s="623">
        <v>75</v>
      </c>
      <c r="Q37" s="627">
        <v>205</v>
      </c>
      <c r="R37" s="463">
        <v>143</v>
      </c>
      <c r="S37" s="463">
        <v>1</v>
      </c>
      <c r="T37" s="463">
        <v>23</v>
      </c>
      <c r="U37" s="454">
        <v>0</v>
      </c>
      <c r="V37" s="454">
        <v>0</v>
      </c>
      <c r="W37" s="621">
        <v>0</v>
      </c>
      <c r="X37" s="630">
        <v>0</v>
      </c>
      <c r="Y37" s="432">
        <v>0</v>
      </c>
      <c r="Z37" s="621">
        <v>10826</v>
      </c>
      <c r="AA37" s="621">
        <v>11517</v>
      </c>
      <c r="AB37" s="621">
        <v>66240</v>
      </c>
    </row>
    <row r="38" spans="1:28" s="5" customFormat="1" ht="20.100000000000001" customHeight="1">
      <c r="A38" s="431">
        <f t="shared" si="0"/>
        <v>30</v>
      </c>
      <c r="B38" s="432" t="s">
        <v>278</v>
      </c>
      <c r="C38" s="621">
        <v>29794</v>
      </c>
      <c r="D38" s="621">
        <v>26986</v>
      </c>
      <c r="E38" s="621">
        <v>26984</v>
      </c>
      <c r="F38" s="621">
        <v>2</v>
      </c>
      <c r="G38" s="621">
        <v>2201</v>
      </c>
      <c r="H38" s="621">
        <v>590</v>
      </c>
      <c r="I38" s="621">
        <v>0</v>
      </c>
      <c r="J38" s="621">
        <v>17</v>
      </c>
      <c r="K38" s="623">
        <v>0</v>
      </c>
      <c r="L38" s="623">
        <v>30</v>
      </c>
      <c r="M38" s="623">
        <v>1334</v>
      </c>
      <c r="N38" s="623">
        <v>1920</v>
      </c>
      <c r="O38" s="623">
        <v>1118</v>
      </c>
      <c r="P38" s="623">
        <v>179</v>
      </c>
      <c r="Q38" s="627">
        <v>316</v>
      </c>
      <c r="R38" s="463">
        <v>176</v>
      </c>
      <c r="S38" s="463">
        <v>2</v>
      </c>
      <c r="T38" s="463">
        <v>158</v>
      </c>
      <c r="U38" s="454">
        <v>24</v>
      </c>
      <c r="V38" s="454">
        <v>22</v>
      </c>
      <c r="W38" s="621">
        <v>0</v>
      </c>
      <c r="X38" s="630">
        <v>0</v>
      </c>
      <c r="Y38" s="432">
        <v>0</v>
      </c>
      <c r="Z38" s="621">
        <v>3019</v>
      </c>
      <c r="AA38" s="621">
        <v>3963</v>
      </c>
      <c r="AB38" s="621">
        <v>43263</v>
      </c>
    </row>
    <row r="39" spans="1:28" s="1" customFormat="1" ht="18" customHeight="1">
      <c r="A39" s="431">
        <f t="shared" si="0"/>
        <v>31</v>
      </c>
      <c r="B39" s="432" t="s">
        <v>146</v>
      </c>
      <c r="C39" s="621">
        <v>223371</v>
      </c>
      <c r="D39" s="621">
        <v>187479</v>
      </c>
      <c r="E39" s="621">
        <v>187134</v>
      </c>
      <c r="F39" s="621">
        <v>345</v>
      </c>
      <c r="G39" s="621">
        <v>26435</v>
      </c>
      <c r="H39" s="621">
        <v>4980</v>
      </c>
      <c r="I39" s="622">
        <v>186</v>
      </c>
      <c r="J39" s="621">
        <v>4291</v>
      </c>
      <c r="K39" s="623">
        <v>0</v>
      </c>
      <c r="L39" s="463">
        <v>1037</v>
      </c>
      <c r="M39" s="623">
        <v>78454</v>
      </c>
      <c r="N39" s="623">
        <v>32720</v>
      </c>
      <c r="O39" s="623">
        <v>23568</v>
      </c>
      <c r="P39" s="627">
        <v>1343</v>
      </c>
      <c r="Q39" s="627">
        <v>1904</v>
      </c>
      <c r="R39" s="463">
        <v>1107</v>
      </c>
      <c r="S39" s="463">
        <v>6</v>
      </c>
      <c r="T39" s="463">
        <v>423</v>
      </c>
      <c r="U39" s="454">
        <v>88</v>
      </c>
      <c r="V39" s="454">
        <v>63</v>
      </c>
      <c r="W39" s="621">
        <v>0</v>
      </c>
      <c r="X39" s="630">
        <v>0</v>
      </c>
      <c r="Y39" s="432">
        <v>0</v>
      </c>
      <c r="Z39" s="621">
        <v>106001</v>
      </c>
      <c r="AA39" s="621">
        <v>115975</v>
      </c>
      <c r="AB39" s="621">
        <v>690071</v>
      </c>
    </row>
    <row r="40" spans="1:28" s="5" customFormat="1" ht="20.100000000000001" customHeight="1">
      <c r="A40" s="431">
        <f t="shared" si="0"/>
        <v>32</v>
      </c>
      <c r="B40" s="432" t="s">
        <v>181</v>
      </c>
      <c r="C40" s="621">
        <v>79309</v>
      </c>
      <c r="D40" s="621">
        <v>62954</v>
      </c>
      <c r="E40" s="621">
        <v>62884</v>
      </c>
      <c r="F40" s="621">
        <v>70</v>
      </c>
      <c r="G40" s="621">
        <v>11353</v>
      </c>
      <c r="H40" s="621">
        <v>906</v>
      </c>
      <c r="I40" s="621">
        <v>1484</v>
      </c>
      <c r="J40" s="621">
        <v>2612</v>
      </c>
      <c r="K40" s="623">
        <v>0</v>
      </c>
      <c r="L40" s="623">
        <v>397</v>
      </c>
      <c r="M40" s="623">
        <v>32222</v>
      </c>
      <c r="N40" s="627">
        <v>10892</v>
      </c>
      <c r="O40" s="623">
        <v>9185</v>
      </c>
      <c r="P40" s="627">
        <v>316</v>
      </c>
      <c r="Q40" s="627">
        <v>427</v>
      </c>
      <c r="R40" s="463">
        <v>284</v>
      </c>
      <c r="S40" s="623">
        <v>29</v>
      </c>
      <c r="T40" s="463">
        <v>2198</v>
      </c>
      <c r="U40" s="454">
        <v>404</v>
      </c>
      <c r="V40" s="454">
        <v>323</v>
      </c>
      <c r="W40" s="621">
        <v>0</v>
      </c>
      <c r="X40" s="630">
        <v>5</v>
      </c>
      <c r="Y40" s="432">
        <v>2</v>
      </c>
      <c r="Z40" s="621">
        <v>44956</v>
      </c>
      <c r="AA40" s="621">
        <v>46890</v>
      </c>
      <c r="AB40" s="621">
        <v>200931</v>
      </c>
    </row>
    <row r="41" spans="1:28" s="1" customFormat="1" ht="20.100000000000001" customHeight="1">
      <c r="A41" s="431">
        <f t="shared" si="0"/>
        <v>33</v>
      </c>
      <c r="B41" s="432" t="s">
        <v>6</v>
      </c>
      <c r="C41" s="621">
        <v>324353</v>
      </c>
      <c r="D41" s="621">
        <v>286241</v>
      </c>
      <c r="E41" s="621">
        <v>285680</v>
      </c>
      <c r="F41" s="621">
        <v>561</v>
      </c>
      <c r="G41" s="621">
        <v>24971</v>
      </c>
      <c r="H41" s="621">
        <v>3647</v>
      </c>
      <c r="I41" s="621">
        <v>1242</v>
      </c>
      <c r="J41" s="621">
        <v>8252</v>
      </c>
      <c r="K41" s="623">
        <v>0</v>
      </c>
      <c r="L41" s="463">
        <v>1643</v>
      </c>
      <c r="M41" s="463">
        <v>112501</v>
      </c>
      <c r="N41" s="623">
        <v>46464</v>
      </c>
      <c r="O41" s="463">
        <v>35470</v>
      </c>
      <c r="P41" s="623">
        <v>1388</v>
      </c>
      <c r="Q41" s="627">
        <v>2309</v>
      </c>
      <c r="R41" s="463">
        <v>1407</v>
      </c>
      <c r="S41" s="623">
        <v>61</v>
      </c>
      <c r="T41" s="463">
        <v>3611</v>
      </c>
      <c r="U41" s="454">
        <v>1046</v>
      </c>
      <c r="V41" s="454">
        <v>845</v>
      </c>
      <c r="W41" s="621">
        <v>0</v>
      </c>
      <c r="X41" s="630">
        <v>2</v>
      </c>
      <c r="Y41" s="432">
        <v>2</v>
      </c>
      <c r="Z41" s="621">
        <v>156928</v>
      </c>
      <c r="AA41" s="621">
        <v>169025</v>
      </c>
      <c r="AB41" s="621">
        <v>851778</v>
      </c>
    </row>
    <row r="42" spans="1:28" s="136" customFormat="1" ht="20.100000000000001" customHeight="1">
      <c r="A42" s="431">
        <f>+A41+1</f>
        <v>34</v>
      </c>
      <c r="B42" s="432" t="s">
        <v>7</v>
      </c>
      <c r="C42" s="621">
        <v>4692535</v>
      </c>
      <c r="D42" s="621">
        <v>4361756</v>
      </c>
      <c r="E42" s="621">
        <v>4333813</v>
      </c>
      <c r="F42" s="621">
        <v>27943</v>
      </c>
      <c r="G42" s="621">
        <v>186343</v>
      </c>
      <c r="H42" s="621">
        <v>13706</v>
      </c>
      <c r="I42" s="622">
        <v>223</v>
      </c>
      <c r="J42" s="621">
        <v>130507</v>
      </c>
      <c r="K42" s="463">
        <v>0</v>
      </c>
      <c r="L42" s="463">
        <v>15976</v>
      </c>
      <c r="M42" s="463">
        <v>1471014</v>
      </c>
      <c r="N42" s="623">
        <v>447463</v>
      </c>
      <c r="O42" s="463">
        <v>367272</v>
      </c>
      <c r="P42" s="623">
        <v>13129</v>
      </c>
      <c r="Q42" s="627">
        <v>11591</v>
      </c>
      <c r="R42" s="463">
        <v>8053</v>
      </c>
      <c r="S42" s="463">
        <v>27</v>
      </c>
      <c r="T42" s="463">
        <v>1539</v>
      </c>
      <c r="U42" s="454">
        <v>445</v>
      </c>
      <c r="V42" s="454">
        <v>338</v>
      </c>
      <c r="W42" s="621">
        <v>0</v>
      </c>
      <c r="X42" s="630">
        <v>0</v>
      </c>
      <c r="Y42" s="432">
        <v>0</v>
      </c>
      <c r="Z42" s="621">
        <v>1877348</v>
      </c>
      <c r="AA42" s="621">
        <v>1961184</v>
      </c>
      <c r="AB42" s="621">
        <v>10383362</v>
      </c>
    </row>
    <row r="43" spans="1:28" s="5" customFormat="1" ht="20.100000000000001" customHeight="1">
      <c r="A43" s="431">
        <f t="shared" si="0"/>
        <v>35</v>
      </c>
      <c r="B43" s="432" t="s">
        <v>8</v>
      </c>
      <c r="C43" s="621">
        <v>1069045</v>
      </c>
      <c r="D43" s="621">
        <v>1001295</v>
      </c>
      <c r="E43" s="621">
        <v>995200</v>
      </c>
      <c r="F43" s="621">
        <v>6095</v>
      </c>
      <c r="G43" s="621">
        <v>40202</v>
      </c>
      <c r="H43" s="621">
        <v>7002</v>
      </c>
      <c r="I43" s="621">
        <v>1587</v>
      </c>
      <c r="J43" s="621">
        <v>8381</v>
      </c>
      <c r="K43" s="463">
        <v>10578</v>
      </c>
      <c r="L43" s="463">
        <v>5187</v>
      </c>
      <c r="M43" s="463">
        <v>481727</v>
      </c>
      <c r="N43" s="623">
        <v>151726</v>
      </c>
      <c r="O43" s="463">
        <v>128048</v>
      </c>
      <c r="P43" s="623">
        <v>5090</v>
      </c>
      <c r="Q43" s="627">
        <v>4217</v>
      </c>
      <c r="R43" s="463">
        <v>2989</v>
      </c>
      <c r="S43" s="463">
        <v>43</v>
      </c>
      <c r="T43" s="463">
        <v>2888</v>
      </c>
      <c r="U43" s="454">
        <v>604</v>
      </c>
      <c r="V43" s="454">
        <v>507</v>
      </c>
      <c r="W43" s="621">
        <v>0</v>
      </c>
      <c r="X43" s="630">
        <v>0</v>
      </c>
      <c r="Y43" s="432">
        <v>0</v>
      </c>
      <c r="Z43" s="621">
        <v>626479</v>
      </c>
      <c r="AA43" s="621">
        <v>651482</v>
      </c>
      <c r="AB43" s="621">
        <v>2571735</v>
      </c>
    </row>
    <row r="44" spans="1:28" s="1" customFormat="1" ht="18" customHeight="1">
      <c r="A44" s="433">
        <f t="shared" si="0"/>
        <v>36</v>
      </c>
      <c r="B44" s="432" t="s">
        <v>9</v>
      </c>
      <c r="C44" s="621">
        <v>30086</v>
      </c>
      <c r="D44" s="621">
        <v>26065</v>
      </c>
      <c r="E44" s="621">
        <v>26063</v>
      </c>
      <c r="F44" s="621">
        <v>2</v>
      </c>
      <c r="G44" s="621">
        <v>2375</v>
      </c>
      <c r="H44" s="622">
        <v>1277</v>
      </c>
      <c r="I44" s="622">
        <v>2</v>
      </c>
      <c r="J44" s="621">
        <v>365</v>
      </c>
      <c r="K44" s="623">
        <v>2</v>
      </c>
      <c r="L44" s="623">
        <v>155</v>
      </c>
      <c r="M44" s="623">
        <v>6574</v>
      </c>
      <c r="N44" s="627">
        <v>4334</v>
      </c>
      <c r="O44" s="463">
        <v>3239</v>
      </c>
      <c r="P44" s="463">
        <v>126</v>
      </c>
      <c r="Q44" s="627">
        <v>276</v>
      </c>
      <c r="R44" s="463">
        <v>162</v>
      </c>
      <c r="S44" s="463">
        <v>0</v>
      </c>
      <c r="T44" s="463">
        <v>7</v>
      </c>
      <c r="U44" s="454">
        <v>2</v>
      </c>
      <c r="V44" s="454">
        <v>2</v>
      </c>
      <c r="W44" s="621">
        <v>0</v>
      </c>
      <c r="X44" s="631">
        <v>0</v>
      </c>
      <c r="Y44" s="432">
        <v>0</v>
      </c>
      <c r="Z44" s="621">
        <v>10265</v>
      </c>
      <c r="AA44" s="621">
        <v>11474</v>
      </c>
      <c r="AB44" s="621">
        <v>94965</v>
      </c>
    </row>
    <row r="45" spans="1:28" s="1" customFormat="1" ht="20.100000000000001" customHeight="1">
      <c r="A45" s="433">
        <f t="shared" si="0"/>
        <v>37</v>
      </c>
      <c r="B45" s="432" t="s">
        <v>10</v>
      </c>
      <c r="C45" s="621">
        <v>60656</v>
      </c>
      <c r="D45" s="621">
        <v>54330</v>
      </c>
      <c r="E45" s="621">
        <v>54259</v>
      </c>
      <c r="F45" s="621">
        <v>71</v>
      </c>
      <c r="G45" s="621">
        <v>5173</v>
      </c>
      <c r="H45" s="621">
        <v>438</v>
      </c>
      <c r="I45" s="622">
        <v>12</v>
      </c>
      <c r="J45" s="621">
        <v>703</v>
      </c>
      <c r="K45" s="623">
        <v>0</v>
      </c>
      <c r="L45" s="623">
        <v>352</v>
      </c>
      <c r="M45" s="623">
        <v>29754</v>
      </c>
      <c r="N45" s="623">
        <v>12075</v>
      </c>
      <c r="O45" s="623">
        <v>10453</v>
      </c>
      <c r="P45" s="623">
        <v>338</v>
      </c>
      <c r="Q45" s="627">
        <v>453</v>
      </c>
      <c r="R45" s="463">
        <v>328</v>
      </c>
      <c r="S45" s="463">
        <v>0</v>
      </c>
      <c r="T45" s="463">
        <v>52</v>
      </c>
      <c r="U45" s="454">
        <v>19</v>
      </c>
      <c r="V45" s="454">
        <v>15</v>
      </c>
      <c r="W45" s="621">
        <v>0</v>
      </c>
      <c r="X45" s="631">
        <v>0</v>
      </c>
      <c r="Y45" s="432">
        <v>0</v>
      </c>
      <c r="Z45" s="621">
        <v>41292</v>
      </c>
      <c r="AA45" s="621">
        <v>43043</v>
      </c>
      <c r="AB45" s="621">
        <v>160717</v>
      </c>
    </row>
    <row r="46" spans="1:28" s="136" customFormat="1" ht="20.100000000000001" customHeight="1">
      <c r="A46" s="433">
        <f t="shared" si="0"/>
        <v>38</v>
      </c>
      <c r="B46" s="432" t="s">
        <v>11</v>
      </c>
      <c r="C46" s="621">
        <v>270313</v>
      </c>
      <c r="D46" s="621">
        <v>251238</v>
      </c>
      <c r="E46" s="621">
        <v>250940</v>
      </c>
      <c r="F46" s="621">
        <v>298</v>
      </c>
      <c r="G46" s="621">
        <v>14255</v>
      </c>
      <c r="H46" s="621">
        <v>3040</v>
      </c>
      <c r="I46" s="622">
        <v>2</v>
      </c>
      <c r="J46" s="621">
        <v>1777</v>
      </c>
      <c r="K46" s="463">
        <v>1</v>
      </c>
      <c r="L46" s="463">
        <v>1560</v>
      </c>
      <c r="M46" s="623">
        <v>104860</v>
      </c>
      <c r="N46" s="627">
        <v>41572</v>
      </c>
      <c r="O46" s="623">
        <v>34086</v>
      </c>
      <c r="P46" s="623">
        <v>1954</v>
      </c>
      <c r="Q46" s="627">
        <v>1674</v>
      </c>
      <c r="R46" s="463">
        <v>1115</v>
      </c>
      <c r="S46" s="463">
        <v>1</v>
      </c>
      <c r="T46" s="463">
        <v>112</v>
      </c>
      <c r="U46" s="454">
        <v>49</v>
      </c>
      <c r="V46" s="454">
        <v>35</v>
      </c>
      <c r="W46" s="621">
        <v>0</v>
      </c>
      <c r="X46" s="631">
        <v>0</v>
      </c>
      <c r="Y46" s="432">
        <v>0</v>
      </c>
      <c r="Z46" s="621">
        <v>143723</v>
      </c>
      <c r="AA46" s="621">
        <v>151782</v>
      </c>
      <c r="AB46" s="621">
        <v>803117</v>
      </c>
    </row>
    <row r="47" spans="1:28" s="1" customFormat="1" ht="20.100000000000001" customHeight="1">
      <c r="A47" s="433">
        <f t="shared" si="0"/>
        <v>39</v>
      </c>
      <c r="B47" s="432" t="s">
        <v>12</v>
      </c>
      <c r="C47" s="621">
        <v>81410</v>
      </c>
      <c r="D47" s="621">
        <v>73676</v>
      </c>
      <c r="E47" s="621">
        <v>73580</v>
      </c>
      <c r="F47" s="621">
        <v>96</v>
      </c>
      <c r="G47" s="621">
        <v>6760</v>
      </c>
      <c r="H47" s="621">
        <v>296</v>
      </c>
      <c r="I47" s="622">
        <v>21</v>
      </c>
      <c r="J47" s="621">
        <v>657</v>
      </c>
      <c r="K47" s="623">
        <v>0</v>
      </c>
      <c r="L47" s="623">
        <v>401</v>
      </c>
      <c r="M47" s="623">
        <v>36548</v>
      </c>
      <c r="N47" s="627">
        <v>11537</v>
      </c>
      <c r="O47" s="623">
        <v>9969</v>
      </c>
      <c r="P47" s="623">
        <v>401</v>
      </c>
      <c r="Q47" s="627">
        <v>357</v>
      </c>
      <c r="R47" s="463">
        <v>256</v>
      </c>
      <c r="S47" s="463">
        <v>3</v>
      </c>
      <c r="T47" s="463">
        <v>80</v>
      </c>
      <c r="U47" s="454">
        <v>40</v>
      </c>
      <c r="V47" s="454">
        <v>36</v>
      </c>
      <c r="W47" s="621">
        <v>0</v>
      </c>
      <c r="X47" s="631">
        <v>0</v>
      </c>
      <c r="Y47" s="432">
        <v>0</v>
      </c>
      <c r="Z47" s="621">
        <v>47694</v>
      </c>
      <c r="AA47" s="621">
        <v>49367</v>
      </c>
      <c r="AB47" s="621">
        <v>184396</v>
      </c>
    </row>
    <row r="48" spans="1:28" s="1" customFormat="1" ht="17.25" customHeight="1">
      <c r="A48" s="433">
        <f t="shared" si="0"/>
        <v>40</v>
      </c>
      <c r="B48" s="432" t="s">
        <v>13</v>
      </c>
      <c r="C48" s="621">
        <v>32494</v>
      </c>
      <c r="D48" s="621">
        <v>27632</v>
      </c>
      <c r="E48" s="621">
        <v>27576</v>
      </c>
      <c r="F48" s="621">
        <v>56</v>
      </c>
      <c r="G48" s="621">
        <v>3867</v>
      </c>
      <c r="H48" s="621">
        <v>270</v>
      </c>
      <c r="I48" s="622">
        <v>160</v>
      </c>
      <c r="J48" s="621">
        <v>565</v>
      </c>
      <c r="K48" s="623">
        <v>0</v>
      </c>
      <c r="L48" s="623">
        <v>231</v>
      </c>
      <c r="M48" s="623">
        <v>16658</v>
      </c>
      <c r="N48" s="623">
        <v>6279</v>
      </c>
      <c r="O48" s="623">
        <v>5259</v>
      </c>
      <c r="P48" s="623">
        <v>209</v>
      </c>
      <c r="Q48" s="627">
        <v>251</v>
      </c>
      <c r="R48" s="463">
        <v>179</v>
      </c>
      <c r="S48" s="463">
        <v>4</v>
      </c>
      <c r="T48" s="463">
        <v>216</v>
      </c>
      <c r="U48" s="454">
        <v>28</v>
      </c>
      <c r="V48" s="454">
        <v>19</v>
      </c>
      <c r="W48" s="621">
        <v>0</v>
      </c>
      <c r="X48" s="631">
        <v>0</v>
      </c>
      <c r="Y48" s="432">
        <v>0</v>
      </c>
      <c r="Z48" s="621">
        <v>22775</v>
      </c>
      <c r="AA48" s="621">
        <v>23876</v>
      </c>
      <c r="AB48" s="621">
        <v>103592</v>
      </c>
    </row>
    <row r="49" spans="1:28" s="5" customFormat="1" ht="20.100000000000001" customHeight="1">
      <c r="A49" s="433">
        <f>+A48+1</f>
        <v>41</v>
      </c>
      <c r="B49" s="432" t="s">
        <v>89</v>
      </c>
      <c r="C49" s="621">
        <v>615997</v>
      </c>
      <c r="D49" s="621">
        <v>579062</v>
      </c>
      <c r="E49" s="621">
        <v>578472</v>
      </c>
      <c r="F49" s="621">
        <v>590</v>
      </c>
      <c r="G49" s="621">
        <v>31332</v>
      </c>
      <c r="H49" s="621">
        <v>2413</v>
      </c>
      <c r="I49" s="621">
        <v>928</v>
      </c>
      <c r="J49" s="621">
        <v>2262</v>
      </c>
      <c r="K49" s="463">
        <v>0</v>
      </c>
      <c r="L49" s="463">
        <v>2211</v>
      </c>
      <c r="M49" s="463">
        <v>161448</v>
      </c>
      <c r="N49" s="623">
        <v>59424</v>
      </c>
      <c r="O49" s="463">
        <v>48781</v>
      </c>
      <c r="P49" s="623">
        <v>3734</v>
      </c>
      <c r="Q49" s="627">
        <v>2645</v>
      </c>
      <c r="R49" s="623">
        <v>1803</v>
      </c>
      <c r="S49" s="463">
        <v>15</v>
      </c>
      <c r="T49" s="463">
        <v>1313</v>
      </c>
      <c r="U49" s="454">
        <v>177</v>
      </c>
      <c r="V49" s="454">
        <v>138</v>
      </c>
      <c r="W49" s="621">
        <v>1</v>
      </c>
      <c r="X49" s="631">
        <v>0</v>
      </c>
      <c r="Y49" s="432">
        <v>0</v>
      </c>
      <c r="Z49" s="621">
        <v>219444</v>
      </c>
      <c r="AA49" s="621">
        <v>230968</v>
      </c>
      <c r="AB49" s="621">
        <v>1465051</v>
      </c>
    </row>
    <row r="50" spans="1:28" s="1" customFormat="1" ht="20.100000000000001" customHeight="1">
      <c r="A50" s="433">
        <f t="shared" ref="A50:A62" si="1">+A49+1</f>
        <v>42</v>
      </c>
      <c r="B50" s="432" t="s">
        <v>279</v>
      </c>
      <c r="C50" s="621">
        <v>401052</v>
      </c>
      <c r="D50" s="621">
        <v>352396</v>
      </c>
      <c r="E50" s="621">
        <v>352148</v>
      </c>
      <c r="F50" s="621">
        <v>248</v>
      </c>
      <c r="G50" s="621">
        <v>36147</v>
      </c>
      <c r="H50" s="621">
        <v>7958</v>
      </c>
      <c r="I50" s="622">
        <v>592</v>
      </c>
      <c r="J50" s="621">
        <v>3959</v>
      </c>
      <c r="K50" s="463">
        <v>0</v>
      </c>
      <c r="L50" s="463">
        <v>1363</v>
      </c>
      <c r="M50" s="463">
        <v>117763</v>
      </c>
      <c r="N50" s="623">
        <v>44953</v>
      </c>
      <c r="O50" s="463">
        <v>35784</v>
      </c>
      <c r="P50" s="623">
        <v>1761</v>
      </c>
      <c r="Q50" s="627">
        <v>2246</v>
      </c>
      <c r="R50" s="463">
        <v>1462</v>
      </c>
      <c r="S50" s="623">
        <v>35</v>
      </c>
      <c r="T50" s="463">
        <v>3018</v>
      </c>
      <c r="U50" s="454">
        <v>581</v>
      </c>
      <c r="V50" s="454">
        <v>487</v>
      </c>
      <c r="W50" s="621">
        <v>0</v>
      </c>
      <c r="X50" s="631">
        <v>1</v>
      </c>
      <c r="Y50" s="432">
        <v>1</v>
      </c>
      <c r="Z50" s="621">
        <v>161674</v>
      </c>
      <c r="AA50" s="621">
        <v>171721</v>
      </c>
      <c r="AB50" s="621">
        <v>1048660</v>
      </c>
    </row>
    <row r="51" spans="1:28" s="5" customFormat="1" ht="18.75" customHeight="1">
      <c r="A51" s="433">
        <f t="shared" si="1"/>
        <v>43</v>
      </c>
      <c r="B51" s="432" t="s">
        <v>84</v>
      </c>
      <c r="C51" s="621">
        <v>107026</v>
      </c>
      <c r="D51" s="621">
        <v>93145</v>
      </c>
      <c r="E51" s="621">
        <v>93066</v>
      </c>
      <c r="F51" s="621">
        <v>79</v>
      </c>
      <c r="G51" s="621">
        <v>10273</v>
      </c>
      <c r="H51" s="621">
        <v>1053</v>
      </c>
      <c r="I51" s="622">
        <v>13</v>
      </c>
      <c r="J51" s="621">
        <v>2542</v>
      </c>
      <c r="K51" s="623">
        <v>0</v>
      </c>
      <c r="L51" s="623">
        <v>690</v>
      </c>
      <c r="M51" s="623">
        <v>61817</v>
      </c>
      <c r="N51" s="623">
        <v>25604</v>
      </c>
      <c r="O51" s="623">
        <v>22802</v>
      </c>
      <c r="P51" s="623">
        <v>887</v>
      </c>
      <c r="Q51" s="627">
        <v>1005</v>
      </c>
      <c r="R51" s="463">
        <v>764</v>
      </c>
      <c r="S51" s="463">
        <v>4</v>
      </c>
      <c r="T51" s="463">
        <v>129</v>
      </c>
      <c r="U51" s="454">
        <v>36</v>
      </c>
      <c r="V51" s="454">
        <v>30</v>
      </c>
      <c r="W51" s="621">
        <v>0</v>
      </c>
      <c r="X51" s="631">
        <v>0</v>
      </c>
      <c r="Y51" s="432">
        <v>0</v>
      </c>
      <c r="Z51" s="621">
        <v>87123</v>
      </c>
      <c r="AA51" s="621">
        <v>90172</v>
      </c>
      <c r="AB51" s="621">
        <v>350024</v>
      </c>
    </row>
    <row r="52" spans="1:28" s="1" customFormat="1" ht="20.100000000000001" customHeight="1">
      <c r="A52" s="433">
        <f t="shared" si="1"/>
        <v>44</v>
      </c>
      <c r="B52" s="434" t="s">
        <v>85</v>
      </c>
      <c r="C52" s="621">
        <v>127094</v>
      </c>
      <c r="D52" s="621">
        <v>115867</v>
      </c>
      <c r="E52" s="621">
        <v>115793</v>
      </c>
      <c r="F52" s="621">
        <v>74</v>
      </c>
      <c r="G52" s="621">
        <v>6242</v>
      </c>
      <c r="H52" s="621">
        <v>658</v>
      </c>
      <c r="I52" s="621">
        <v>1513</v>
      </c>
      <c r="J52" s="621">
        <v>2814</v>
      </c>
      <c r="K52" s="623">
        <v>0</v>
      </c>
      <c r="L52" s="623">
        <v>750</v>
      </c>
      <c r="M52" s="623">
        <v>41962</v>
      </c>
      <c r="N52" s="623">
        <v>19973</v>
      </c>
      <c r="O52" s="463">
        <v>15714</v>
      </c>
      <c r="P52" s="623">
        <v>509</v>
      </c>
      <c r="Q52" s="627">
        <v>766</v>
      </c>
      <c r="R52" s="463">
        <v>480</v>
      </c>
      <c r="S52" s="463">
        <v>38</v>
      </c>
      <c r="T52" s="463">
        <v>3173</v>
      </c>
      <c r="U52" s="454">
        <v>581</v>
      </c>
      <c r="V52" s="454">
        <v>417</v>
      </c>
      <c r="W52" s="621">
        <v>0</v>
      </c>
      <c r="X52" s="631">
        <v>0</v>
      </c>
      <c r="Y52" s="434">
        <v>0</v>
      </c>
      <c r="Z52" s="621">
        <v>63043</v>
      </c>
      <c r="AA52" s="621">
        <v>67752</v>
      </c>
      <c r="AB52" s="621">
        <v>371512</v>
      </c>
    </row>
    <row r="53" spans="1:28" s="1" customFormat="1" ht="20.100000000000001" customHeight="1">
      <c r="A53" s="433">
        <f t="shared" si="1"/>
        <v>45</v>
      </c>
      <c r="B53" s="434" t="s">
        <v>86</v>
      </c>
      <c r="C53" s="621">
        <v>299650</v>
      </c>
      <c r="D53" s="621">
        <v>270108</v>
      </c>
      <c r="E53" s="621">
        <v>269845</v>
      </c>
      <c r="F53" s="621">
        <v>263</v>
      </c>
      <c r="G53" s="621">
        <v>18510</v>
      </c>
      <c r="H53" s="621">
        <v>3822</v>
      </c>
      <c r="I53" s="621">
        <v>1249</v>
      </c>
      <c r="J53" s="621">
        <v>5961</v>
      </c>
      <c r="K53" s="463">
        <v>0</v>
      </c>
      <c r="L53" s="463">
        <v>1192</v>
      </c>
      <c r="M53" s="623">
        <v>102176</v>
      </c>
      <c r="N53" s="623">
        <v>33739</v>
      </c>
      <c r="O53" s="463">
        <v>28137</v>
      </c>
      <c r="P53" s="623">
        <v>1474</v>
      </c>
      <c r="Q53" s="627">
        <v>1744</v>
      </c>
      <c r="R53" s="463">
        <v>1108</v>
      </c>
      <c r="S53" s="463">
        <v>26</v>
      </c>
      <c r="T53" s="463">
        <v>1587</v>
      </c>
      <c r="U53" s="454">
        <v>395</v>
      </c>
      <c r="V53" s="454">
        <v>344</v>
      </c>
      <c r="W53" s="621">
        <v>0</v>
      </c>
      <c r="X53" s="631">
        <v>0</v>
      </c>
      <c r="Y53" s="434">
        <v>0</v>
      </c>
      <c r="Z53" s="621">
        <v>136044</v>
      </c>
      <c r="AA53" s="621">
        <v>142333</v>
      </c>
      <c r="AB53" s="621">
        <v>741876</v>
      </c>
    </row>
    <row r="54" spans="1:28" s="1" customFormat="1" ht="20.100000000000001" customHeight="1">
      <c r="A54" s="433">
        <f t="shared" si="1"/>
        <v>46</v>
      </c>
      <c r="B54" s="434" t="s">
        <v>366</v>
      </c>
      <c r="C54" s="621">
        <v>188773</v>
      </c>
      <c r="D54" s="621">
        <v>167056</v>
      </c>
      <c r="E54" s="621">
        <v>166931</v>
      </c>
      <c r="F54" s="621">
        <v>125</v>
      </c>
      <c r="G54" s="621">
        <v>17632</v>
      </c>
      <c r="H54" s="621">
        <v>2324</v>
      </c>
      <c r="I54" s="622">
        <v>7</v>
      </c>
      <c r="J54" s="621">
        <v>1754</v>
      </c>
      <c r="K54" s="623">
        <v>0</v>
      </c>
      <c r="L54" s="463">
        <v>623</v>
      </c>
      <c r="M54" s="623">
        <v>47533</v>
      </c>
      <c r="N54" s="623">
        <v>17295</v>
      </c>
      <c r="O54" s="623">
        <v>12662</v>
      </c>
      <c r="P54" s="623">
        <v>1027</v>
      </c>
      <c r="Q54" s="627">
        <v>1514</v>
      </c>
      <c r="R54" s="463">
        <v>863</v>
      </c>
      <c r="S54" s="463">
        <v>0</v>
      </c>
      <c r="T54" s="463">
        <v>68</v>
      </c>
      <c r="U54" s="454">
        <v>43</v>
      </c>
      <c r="V54" s="454">
        <v>38</v>
      </c>
      <c r="W54" s="621">
        <v>0</v>
      </c>
      <c r="X54" s="631">
        <v>0</v>
      </c>
      <c r="Y54" s="434">
        <v>0</v>
      </c>
      <c r="Z54" s="621">
        <v>62814</v>
      </c>
      <c r="AA54" s="621">
        <v>68103</v>
      </c>
      <c r="AB54" s="621">
        <v>597225</v>
      </c>
    </row>
    <row r="55" spans="1:28" s="1" customFormat="1" ht="20.100000000000001" customHeight="1">
      <c r="A55" s="433">
        <f t="shared" si="1"/>
        <v>47</v>
      </c>
      <c r="B55" s="434" t="s">
        <v>87</v>
      </c>
      <c r="C55" s="621">
        <v>110635</v>
      </c>
      <c r="D55" s="621">
        <v>99958</v>
      </c>
      <c r="E55" s="621">
        <v>99949</v>
      </c>
      <c r="F55" s="621">
        <v>9</v>
      </c>
      <c r="G55" s="621">
        <v>10064</v>
      </c>
      <c r="H55" s="621">
        <v>482</v>
      </c>
      <c r="I55" s="622">
        <v>8</v>
      </c>
      <c r="J55" s="621">
        <v>123</v>
      </c>
      <c r="K55" s="623">
        <v>0</v>
      </c>
      <c r="L55" s="623">
        <v>191</v>
      </c>
      <c r="M55" s="623">
        <v>11997</v>
      </c>
      <c r="N55" s="627">
        <v>9073</v>
      </c>
      <c r="O55" s="623">
        <v>5152</v>
      </c>
      <c r="P55" s="623">
        <v>225</v>
      </c>
      <c r="Q55" s="627">
        <v>889</v>
      </c>
      <c r="R55" s="463">
        <v>403</v>
      </c>
      <c r="S55" s="463">
        <v>1</v>
      </c>
      <c r="T55" s="463">
        <v>43</v>
      </c>
      <c r="U55" s="454">
        <v>28</v>
      </c>
      <c r="V55" s="454">
        <v>15</v>
      </c>
      <c r="W55" s="621">
        <v>0</v>
      </c>
      <c r="X55" s="631">
        <v>0</v>
      </c>
      <c r="Y55" s="434">
        <v>0</v>
      </c>
      <c r="Z55" s="621">
        <v>18027</v>
      </c>
      <c r="AA55" s="621">
        <v>22447</v>
      </c>
      <c r="AB55" s="621">
        <v>315007</v>
      </c>
    </row>
    <row r="56" spans="1:28" s="1" customFormat="1" ht="20.100000000000001" customHeight="1">
      <c r="A56" s="433">
        <f t="shared" si="1"/>
        <v>48</v>
      </c>
      <c r="B56" s="434" t="s">
        <v>195</v>
      </c>
      <c r="C56" s="621">
        <v>290935</v>
      </c>
      <c r="D56" s="621">
        <v>271627</v>
      </c>
      <c r="E56" s="621">
        <v>270401</v>
      </c>
      <c r="F56" s="621">
        <v>1226</v>
      </c>
      <c r="G56" s="621">
        <v>11134</v>
      </c>
      <c r="H56" s="621">
        <v>2080</v>
      </c>
      <c r="I56" s="621">
        <v>1184</v>
      </c>
      <c r="J56" s="621">
        <v>4910</v>
      </c>
      <c r="K56" s="623">
        <v>0</v>
      </c>
      <c r="L56" s="623">
        <v>870</v>
      </c>
      <c r="M56" s="623">
        <v>87706</v>
      </c>
      <c r="N56" s="623">
        <v>23315</v>
      </c>
      <c r="O56" s="463">
        <v>19561</v>
      </c>
      <c r="P56" s="623">
        <v>656</v>
      </c>
      <c r="Q56" s="627">
        <v>756</v>
      </c>
      <c r="R56" s="463">
        <v>552</v>
      </c>
      <c r="S56" s="463">
        <v>18</v>
      </c>
      <c r="T56" s="463">
        <v>1345</v>
      </c>
      <c r="U56" s="454">
        <v>192</v>
      </c>
      <c r="V56" s="454">
        <v>157</v>
      </c>
      <c r="W56" s="621">
        <v>0</v>
      </c>
      <c r="X56" s="631">
        <v>0</v>
      </c>
      <c r="Y56" s="434">
        <v>0</v>
      </c>
      <c r="Z56" s="621">
        <v>110865</v>
      </c>
      <c r="AA56" s="621">
        <v>114858</v>
      </c>
      <c r="AB56" s="621">
        <v>554342</v>
      </c>
    </row>
    <row r="57" spans="1:28" s="1" customFormat="1" ht="20.100000000000001" customHeight="1">
      <c r="A57" s="433">
        <f t="shared" si="1"/>
        <v>49</v>
      </c>
      <c r="B57" s="434" t="s">
        <v>196</v>
      </c>
      <c r="C57" s="621">
        <v>39543</v>
      </c>
      <c r="D57" s="621">
        <v>32252</v>
      </c>
      <c r="E57" s="621">
        <v>32252</v>
      </c>
      <c r="F57" s="621">
        <v>0</v>
      </c>
      <c r="G57" s="621">
        <v>6079</v>
      </c>
      <c r="H57" s="621">
        <v>1165</v>
      </c>
      <c r="I57" s="621">
        <v>0</v>
      </c>
      <c r="J57" s="621">
        <v>47</v>
      </c>
      <c r="K57" s="623">
        <v>0</v>
      </c>
      <c r="L57" s="623">
        <v>90</v>
      </c>
      <c r="M57" s="623">
        <v>4381</v>
      </c>
      <c r="N57" s="623">
        <v>2910</v>
      </c>
      <c r="O57" s="623">
        <v>1648</v>
      </c>
      <c r="P57" s="627">
        <v>142</v>
      </c>
      <c r="Q57" s="627">
        <v>263</v>
      </c>
      <c r="R57" s="463">
        <v>130</v>
      </c>
      <c r="S57" s="463">
        <v>1</v>
      </c>
      <c r="T57" s="463">
        <v>2</v>
      </c>
      <c r="U57" s="454">
        <v>2</v>
      </c>
      <c r="V57" s="454">
        <v>2</v>
      </c>
      <c r="W57" s="621">
        <v>0</v>
      </c>
      <c r="X57" s="631">
        <v>0</v>
      </c>
      <c r="Y57" s="434">
        <v>0</v>
      </c>
      <c r="Z57" s="621">
        <v>6396</v>
      </c>
      <c r="AA57" s="621">
        <v>7791</v>
      </c>
      <c r="AB57" s="621">
        <v>117355</v>
      </c>
    </row>
    <row r="58" spans="1:28" s="1" customFormat="1" ht="20.100000000000001" customHeight="1">
      <c r="A58" s="433">
        <f t="shared" si="1"/>
        <v>50</v>
      </c>
      <c r="B58" s="434" t="s">
        <v>197</v>
      </c>
      <c r="C58" s="621">
        <v>53447</v>
      </c>
      <c r="D58" s="621">
        <v>45905</v>
      </c>
      <c r="E58" s="621">
        <v>45859</v>
      </c>
      <c r="F58" s="621">
        <v>46</v>
      </c>
      <c r="G58" s="621">
        <v>4852</v>
      </c>
      <c r="H58" s="621">
        <v>760</v>
      </c>
      <c r="I58" s="621">
        <v>1046</v>
      </c>
      <c r="J58" s="621">
        <v>884</v>
      </c>
      <c r="K58" s="623">
        <v>0</v>
      </c>
      <c r="L58" s="623">
        <v>272</v>
      </c>
      <c r="M58" s="623">
        <v>18428</v>
      </c>
      <c r="N58" s="623">
        <v>6710</v>
      </c>
      <c r="O58" s="623">
        <v>5554</v>
      </c>
      <c r="P58" s="623">
        <v>178</v>
      </c>
      <c r="Q58" s="627">
        <v>299</v>
      </c>
      <c r="R58" s="463">
        <v>202</v>
      </c>
      <c r="S58" s="463">
        <v>11</v>
      </c>
      <c r="T58" s="463">
        <v>1033</v>
      </c>
      <c r="U58" s="454">
        <v>149</v>
      </c>
      <c r="V58" s="454">
        <v>111</v>
      </c>
      <c r="W58" s="621">
        <v>0</v>
      </c>
      <c r="X58" s="631">
        <v>0</v>
      </c>
      <c r="Y58" s="434">
        <v>0</v>
      </c>
      <c r="Z58" s="621">
        <v>25789</v>
      </c>
      <c r="AA58" s="621">
        <v>27080</v>
      </c>
      <c r="AB58" s="621">
        <v>130119</v>
      </c>
    </row>
    <row r="59" spans="1:28" s="1" customFormat="1" ht="20.100000000000001" customHeight="1">
      <c r="A59" s="433">
        <f t="shared" si="1"/>
        <v>51</v>
      </c>
      <c r="B59" s="434" t="s">
        <v>198</v>
      </c>
      <c r="C59" s="621">
        <v>48239</v>
      </c>
      <c r="D59" s="621">
        <v>40231</v>
      </c>
      <c r="E59" s="621">
        <v>40199</v>
      </c>
      <c r="F59" s="621">
        <v>32</v>
      </c>
      <c r="G59" s="621">
        <v>6118</v>
      </c>
      <c r="H59" s="622">
        <v>659</v>
      </c>
      <c r="I59" s="622">
        <v>121</v>
      </c>
      <c r="J59" s="621">
        <v>1110</v>
      </c>
      <c r="K59" s="623">
        <v>0</v>
      </c>
      <c r="L59" s="623">
        <v>253</v>
      </c>
      <c r="M59" s="623">
        <v>15920</v>
      </c>
      <c r="N59" s="623">
        <v>6820</v>
      </c>
      <c r="O59" s="623">
        <v>5453</v>
      </c>
      <c r="P59" s="623">
        <v>233</v>
      </c>
      <c r="Q59" s="627">
        <v>337</v>
      </c>
      <c r="R59" s="463">
        <v>209</v>
      </c>
      <c r="S59" s="463">
        <v>6</v>
      </c>
      <c r="T59" s="463">
        <v>312</v>
      </c>
      <c r="U59" s="454">
        <v>71</v>
      </c>
      <c r="V59" s="454">
        <v>60</v>
      </c>
      <c r="W59" s="621">
        <v>0</v>
      </c>
      <c r="X59" s="631">
        <v>0</v>
      </c>
      <c r="Y59" s="434">
        <v>0</v>
      </c>
      <c r="Z59" s="621">
        <v>22446</v>
      </c>
      <c r="AA59" s="621">
        <v>23952</v>
      </c>
      <c r="AB59" s="621">
        <v>131059</v>
      </c>
    </row>
    <row r="60" spans="1:28" s="1" customFormat="1" ht="20.100000000000001" customHeight="1">
      <c r="A60" s="433">
        <f t="shared" si="1"/>
        <v>52</v>
      </c>
      <c r="B60" s="434" t="s">
        <v>199</v>
      </c>
      <c r="C60" s="621">
        <v>106474</v>
      </c>
      <c r="D60" s="621">
        <v>91863</v>
      </c>
      <c r="E60" s="621">
        <v>91562</v>
      </c>
      <c r="F60" s="621">
        <v>301</v>
      </c>
      <c r="G60" s="621">
        <v>7907</v>
      </c>
      <c r="H60" s="621">
        <v>1071</v>
      </c>
      <c r="I60" s="622">
        <v>738</v>
      </c>
      <c r="J60" s="621">
        <v>4895</v>
      </c>
      <c r="K60" s="623">
        <v>0</v>
      </c>
      <c r="L60" s="463">
        <v>819</v>
      </c>
      <c r="M60" s="623">
        <v>55701</v>
      </c>
      <c r="N60" s="623">
        <v>19561</v>
      </c>
      <c r="O60" s="463">
        <v>16369</v>
      </c>
      <c r="P60" s="623">
        <v>1123</v>
      </c>
      <c r="Q60" s="627">
        <v>1482</v>
      </c>
      <c r="R60" s="463">
        <v>967</v>
      </c>
      <c r="S60" s="463">
        <v>23</v>
      </c>
      <c r="T60" s="463">
        <v>2627</v>
      </c>
      <c r="U60" s="454">
        <v>339</v>
      </c>
      <c r="V60" s="454">
        <v>278</v>
      </c>
      <c r="W60" s="621">
        <v>0</v>
      </c>
      <c r="X60" s="631">
        <v>0</v>
      </c>
      <c r="Y60" s="434">
        <v>0</v>
      </c>
      <c r="Z60" s="621">
        <v>77907</v>
      </c>
      <c r="AA60" s="621">
        <v>81675</v>
      </c>
      <c r="AB60" s="621">
        <v>360749</v>
      </c>
    </row>
    <row r="61" spans="1:28" s="1" customFormat="1" ht="20.100000000000001" customHeight="1">
      <c r="A61" s="431">
        <f t="shared" si="1"/>
        <v>53</v>
      </c>
      <c r="B61" s="432" t="s">
        <v>200</v>
      </c>
      <c r="C61" s="621">
        <v>67904</v>
      </c>
      <c r="D61" s="621">
        <v>58060</v>
      </c>
      <c r="E61" s="621">
        <v>57951</v>
      </c>
      <c r="F61" s="621">
        <v>109</v>
      </c>
      <c r="G61" s="621">
        <v>6142</v>
      </c>
      <c r="H61" s="621">
        <v>316</v>
      </c>
      <c r="I61" s="622">
        <v>17</v>
      </c>
      <c r="J61" s="621">
        <v>3367</v>
      </c>
      <c r="K61" s="623">
        <v>2</v>
      </c>
      <c r="L61" s="623">
        <v>500</v>
      </c>
      <c r="M61" s="623">
        <v>35040</v>
      </c>
      <c r="N61" s="623">
        <v>18682</v>
      </c>
      <c r="O61" s="623">
        <v>15502</v>
      </c>
      <c r="P61" s="623">
        <v>189</v>
      </c>
      <c r="Q61" s="627">
        <v>294</v>
      </c>
      <c r="R61" s="463">
        <v>204</v>
      </c>
      <c r="S61" s="463">
        <v>2</v>
      </c>
      <c r="T61" s="463">
        <v>107</v>
      </c>
      <c r="U61" s="454">
        <v>42</v>
      </c>
      <c r="V61" s="454">
        <v>35</v>
      </c>
      <c r="W61" s="621">
        <v>0</v>
      </c>
      <c r="X61" s="630">
        <v>0</v>
      </c>
      <c r="Y61" s="432">
        <v>0</v>
      </c>
      <c r="Z61" s="621">
        <v>51579</v>
      </c>
      <c r="AA61" s="621">
        <v>54856</v>
      </c>
      <c r="AB61" s="621">
        <v>205681</v>
      </c>
    </row>
    <row r="62" spans="1:28" s="1" customFormat="1" ht="20.100000000000001" customHeight="1">
      <c r="A62" s="431">
        <f t="shared" si="1"/>
        <v>54</v>
      </c>
      <c r="B62" s="432" t="s">
        <v>317</v>
      </c>
      <c r="C62" s="621">
        <v>228036</v>
      </c>
      <c r="D62" s="621">
        <v>202497</v>
      </c>
      <c r="E62" s="621">
        <v>202197</v>
      </c>
      <c r="F62" s="621">
        <v>300</v>
      </c>
      <c r="G62" s="621">
        <v>19347</v>
      </c>
      <c r="H62" s="621">
        <v>1281</v>
      </c>
      <c r="I62" s="621">
        <v>895</v>
      </c>
      <c r="J62" s="621">
        <v>4016</v>
      </c>
      <c r="K62" s="623">
        <v>0</v>
      </c>
      <c r="L62" s="623">
        <v>1149</v>
      </c>
      <c r="M62" s="623">
        <v>76893</v>
      </c>
      <c r="N62" s="623">
        <v>30567</v>
      </c>
      <c r="O62" s="463">
        <v>24925</v>
      </c>
      <c r="P62" s="623">
        <v>1141</v>
      </c>
      <c r="Q62" s="627">
        <v>1108</v>
      </c>
      <c r="R62" s="463">
        <v>748</v>
      </c>
      <c r="S62" s="623">
        <v>23</v>
      </c>
      <c r="T62" s="463">
        <v>1755</v>
      </c>
      <c r="U62" s="454">
        <v>334</v>
      </c>
      <c r="V62" s="454">
        <v>264</v>
      </c>
      <c r="W62" s="621">
        <v>0</v>
      </c>
      <c r="X62" s="630">
        <v>1</v>
      </c>
      <c r="Y62" s="432">
        <v>1</v>
      </c>
      <c r="Z62" s="621">
        <v>106899</v>
      </c>
      <c r="AA62" s="621">
        <v>112971</v>
      </c>
      <c r="AB62" s="621">
        <v>632260</v>
      </c>
    </row>
    <row r="63" spans="1:28" s="1" customFormat="1" ht="20.100000000000001" customHeight="1">
      <c r="A63" s="431">
        <f t="shared" si="0"/>
        <v>55</v>
      </c>
      <c r="B63" s="432" t="s">
        <v>318</v>
      </c>
      <c r="C63" s="621">
        <v>207935</v>
      </c>
      <c r="D63" s="621">
        <v>186833</v>
      </c>
      <c r="E63" s="621">
        <v>186103</v>
      </c>
      <c r="F63" s="621">
        <v>730</v>
      </c>
      <c r="G63" s="621">
        <v>13460</v>
      </c>
      <c r="H63" s="621">
        <v>1838</v>
      </c>
      <c r="I63" s="622">
        <v>251</v>
      </c>
      <c r="J63" s="621">
        <v>5553</v>
      </c>
      <c r="K63" s="463">
        <v>0</v>
      </c>
      <c r="L63" s="463">
        <v>1491</v>
      </c>
      <c r="M63" s="463">
        <v>114420</v>
      </c>
      <c r="N63" s="623">
        <v>42478</v>
      </c>
      <c r="O63" s="623">
        <v>34794</v>
      </c>
      <c r="P63" s="623">
        <v>1571</v>
      </c>
      <c r="Q63" s="627">
        <v>1952</v>
      </c>
      <c r="R63" s="463">
        <v>1326</v>
      </c>
      <c r="S63" s="463">
        <v>4</v>
      </c>
      <c r="T63" s="463">
        <v>432</v>
      </c>
      <c r="U63" s="454">
        <v>68</v>
      </c>
      <c r="V63" s="454">
        <v>54</v>
      </c>
      <c r="W63" s="621">
        <v>0</v>
      </c>
      <c r="X63" s="630">
        <v>0</v>
      </c>
      <c r="Y63" s="432">
        <v>0</v>
      </c>
      <c r="Z63" s="621">
        <v>154092</v>
      </c>
      <c r="AA63" s="621">
        <v>162416</v>
      </c>
      <c r="AB63" s="621">
        <v>685719</v>
      </c>
    </row>
    <row r="64" spans="1:28" s="1" customFormat="1" ht="20.100000000000001" customHeight="1">
      <c r="A64" s="431">
        <f t="shared" si="0"/>
        <v>56</v>
      </c>
      <c r="B64" s="432" t="s">
        <v>233</v>
      </c>
      <c r="C64" s="621">
        <v>36152</v>
      </c>
      <c r="D64" s="621">
        <v>31124</v>
      </c>
      <c r="E64" s="621">
        <v>31124</v>
      </c>
      <c r="F64" s="621">
        <v>0</v>
      </c>
      <c r="G64" s="621">
        <v>4578</v>
      </c>
      <c r="H64" s="622">
        <v>94</v>
      </c>
      <c r="I64" s="622">
        <v>87</v>
      </c>
      <c r="J64" s="621">
        <v>239</v>
      </c>
      <c r="K64" s="623">
        <v>30</v>
      </c>
      <c r="L64" s="623">
        <v>81</v>
      </c>
      <c r="M64" s="623">
        <v>5075</v>
      </c>
      <c r="N64" s="627">
        <v>3906</v>
      </c>
      <c r="O64" s="623">
        <v>2344</v>
      </c>
      <c r="P64" s="623">
        <v>115</v>
      </c>
      <c r="Q64" s="627">
        <v>401</v>
      </c>
      <c r="R64" s="463">
        <v>173</v>
      </c>
      <c r="S64" s="463">
        <v>0</v>
      </c>
      <c r="T64" s="463">
        <v>27</v>
      </c>
      <c r="U64" s="454">
        <v>6</v>
      </c>
      <c r="V64" s="454">
        <v>5</v>
      </c>
      <c r="W64" s="621">
        <v>0</v>
      </c>
      <c r="X64" s="630">
        <v>0</v>
      </c>
      <c r="Y64" s="432">
        <v>0</v>
      </c>
      <c r="Z64" s="621">
        <v>7820</v>
      </c>
      <c r="AA64" s="621">
        <v>9611</v>
      </c>
      <c r="AB64" s="621">
        <v>105361</v>
      </c>
    </row>
    <row r="65" spans="1:28" s="1" customFormat="1" ht="20.100000000000001" customHeight="1">
      <c r="A65" s="431">
        <f t="shared" si="0"/>
        <v>57</v>
      </c>
      <c r="B65" s="432" t="s">
        <v>25</v>
      </c>
      <c r="C65" s="621">
        <v>31981</v>
      </c>
      <c r="D65" s="621">
        <v>27443</v>
      </c>
      <c r="E65" s="621">
        <v>27405</v>
      </c>
      <c r="F65" s="621">
        <v>38</v>
      </c>
      <c r="G65" s="621">
        <v>3270</v>
      </c>
      <c r="H65" s="622">
        <v>230</v>
      </c>
      <c r="I65" s="622">
        <v>17</v>
      </c>
      <c r="J65" s="621">
        <v>981</v>
      </c>
      <c r="K65" s="623">
        <v>40</v>
      </c>
      <c r="L65" s="623">
        <v>301</v>
      </c>
      <c r="M65" s="623">
        <v>23664</v>
      </c>
      <c r="N65" s="627">
        <v>8287</v>
      </c>
      <c r="O65" s="623">
        <v>7209</v>
      </c>
      <c r="P65" s="623">
        <v>266</v>
      </c>
      <c r="Q65" s="627">
        <v>376</v>
      </c>
      <c r="R65" s="463">
        <v>271</v>
      </c>
      <c r="S65" s="463">
        <v>0</v>
      </c>
      <c r="T65" s="463">
        <v>98</v>
      </c>
      <c r="U65" s="454">
        <v>18</v>
      </c>
      <c r="V65" s="454">
        <v>13</v>
      </c>
      <c r="W65" s="621">
        <v>0</v>
      </c>
      <c r="X65" s="630">
        <v>0</v>
      </c>
      <c r="Y65" s="432">
        <v>0</v>
      </c>
      <c r="Z65" s="621">
        <v>31822</v>
      </c>
      <c r="AA65" s="621">
        <v>33010</v>
      </c>
      <c r="AB65" s="621">
        <v>105153</v>
      </c>
    </row>
    <row r="66" spans="1:28" s="1" customFormat="1" ht="20.100000000000001" customHeight="1">
      <c r="A66" s="431">
        <f>+A65+1</f>
        <v>58</v>
      </c>
      <c r="B66" s="432" t="s">
        <v>26</v>
      </c>
      <c r="C66" s="621">
        <v>96618</v>
      </c>
      <c r="D66" s="621">
        <v>85353</v>
      </c>
      <c r="E66" s="621">
        <v>85315</v>
      </c>
      <c r="F66" s="621">
        <v>38</v>
      </c>
      <c r="G66" s="621">
        <v>9797</v>
      </c>
      <c r="H66" s="621">
        <v>744</v>
      </c>
      <c r="I66" s="622">
        <v>38</v>
      </c>
      <c r="J66" s="621">
        <v>686</v>
      </c>
      <c r="K66" s="623">
        <v>0</v>
      </c>
      <c r="L66" s="623">
        <v>577</v>
      </c>
      <c r="M66" s="623">
        <v>41865</v>
      </c>
      <c r="N66" s="623">
        <v>19385</v>
      </c>
      <c r="O66" s="623">
        <v>15886</v>
      </c>
      <c r="P66" s="623">
        <v>593</v>
      </c>
      <c r="Q66" s="627">
        <v>931</v>
      </c>
      <c r="R66" s="463">
        <v>598</v>
      </c>
      <c r="S66" s="463">
        <v>1</v>
      </c>
      <c r="T66" s="463">
        <v>153</v>
      </c>
      <c r="U66" s="454">
        <v>39</v>
      </c>
      <c r="V66" s="454">
        <v>35</v>
      </c>
      <c r="W66" s="621">
        <v>0</v>
      </c>
      <c r="X66" s="630">
        <v>0</v>
      </c>
      <c r="Y66" s="432">
        <v>0</v>
      </c>
      <c r="Z66" s="621">
        <v>59708</v>
      </c>
      <c r="AA66" s="621">
        <v>63544</v>
      </c>
      <c r="AB66" s="621">
        <v>320072</v>
      </c>
    </row>
    <row r="67" spans="1:28" s="1" customFormat="1" ht="18.75" customHeight="1">
      <c r="A67" s="431">
        <f>+A66+1</f>
        <v>59</v>
      </c>
      <c r="B67" s="432" t="s">
        <v>27</v>
      </c>
      <c r="C67" s="621">
        <v>331881</v>
      </c>
      <c r="D67" s="621">
        <v>313800</v>
      </c>
      <c r="E67" s="621">
        <v>313442</v>
      </c>
      <c r="F67" s="621">
        <v>358</v>
      </c>
      <c r="G67" s="621">
        <v>14652</v>
      </c>
      <c r="H67" s="621">
        <v>1419</v>
      </c>
      <c r="I67" s="622">
        <v>615</v>
      </c>
      <c r="J67" s="621">
        <v>1395</v>
      </c>
      <c r="K67" s="623">
        <v>0</v>
      </c>
      <c r="L67" s="623">
        <v>998</v>
      </c>
      <c r="M67" s="623">
        <v>92133</v>
      </c>
      <c r="N67" s="623">
        <v>24922</v>
      </c>
      <c r="O67" s="623">
        <v>20765</v>
      </c>
      <c r="P67" s="623">
        <v>1391</v>
      </c>
      <c r="Q67" s="627">
        <v>966</v>
      </c>
      <c r="R67" s="463">
        <v>686</v>
      </c>
      <c r="S67" s="463">
        <v>5</v>
      </c>
      <c r="T67" s="463">
        <v>967</v>
      </c>
      <c r="U67" s="454">
        <v>202</v>
      </c>
      <c r="V67" s="454">
        <v>189</v>
      </c>
      <c r="W67" s="621">
        <v>0</v>
      </c>
      <c r="X67" s="630">
        <v>0</v>
      </c>
      <c r="Y67" s="432">
        <v>0</v>
      </c>
      <c r="Z67" s="621">
        <v>117134</v>
      </c>
      <c r="AA67" s="621">
        <v>121584</v>
      </c>
      <c r="AB67" s="621">
        <v>742247</v>
      </c>
    </row>
    <row r="68" spans="1:28" s="1" customFormat="1" ht="20.100000000000001" customHeight="1">
      <c r="A68" s="431">
        <f t="shared" ref="A68:A89" si="2">+A67+1</f>
        <v>60</v>
      </c>
      <c r="B68" s="432" t="s">
        <v>210</v>
      </c>
      <c r="C68" s="621">
        <v>80521</v>
      </c>
      <c r="D68" s="621">
        <v>67862</v>
      </c>
      <c r="E68" s="621">
        <v>67812</v>
      </c>
      <c r="F68" s="621">
        <v>50</v>
      </c>
      <c r="G68" s="621">
        <v>8898</v>
      </c>
      <c r="H68" s="621">
        <v>1381</v>
      </c>
      <c r="I68" s="622">
        <v>320</v>
      </c>
      <c r="J68" s="621">
        <v>2060</v>
      </c>
      <c r="K68" s="623">
        <v>0</v>
      </c>
      <c r="L68" s="623">
        <v>569</v>
      </c>
      <c r="M68" s="623">
        <v>38546</v>
      </c>
      <c r="N68" s="623">
        <v>15738</v>
      </c>
      <c r="O68" s="623">
        <v>13200</v>
      </c>
      <c r="P68" s="623">
        <v>563</v>
      </c>
      <c r="Q68" s="627">
        <v>813</v>
      </c>
      <c r="R68" s="463">
        <v>571</v>
      </c>
      <c r="S68" s="463">
        <v>8</v>
      </c>
      <c r="T68" s="463">
        <v>968</v>
      </c>
      <c r="U68" s="454">
        <v>250</v>
      </c>
      <c r="V68" s="454">
        <v>219</v>
      </c>
      <c r="W68" s="621">
        <v>0</v>
      </c>
      <c r="X68" s="630">
        <v>0</v>
      </c>
      <c r="Y68" s="432">
        <v>0</v>
      </c>
      <c r="Z68" s="621">
        <v>54644</v>
      </c>
      <c r="AA68" s="621">
        <v>57455</v>
      </c>
      <c r="AB68" s="621">
        <v>269455</v>
      </c>
    </row>
    <row r="69" spans="1:28" s="1" customFormat="1" ht="20.25" customHeight="1">
      <c r="A69" s="431">
        <f t="shared" si="2"/>
        <v>61</v>
      </c>
      <c r="B69" s="432" t="s">
        <v>211</v>
      </c>
      <c r="C69" s="621">
        <v>140370</v>
      </c>
      <c r="D69" s="621">
        <v>122695</v>
      </c>
      <c r="E69" s="621">
        <v>122339</v>
      </c>
      <c r="F69" s="621">
        <v>356</v>
      </c>
      <c r="G69" s="621">
        <v>12621</v>
      </c>
      <c r="H69" s="621">
        <v>1061</v>
      </c>
      <c r="I69" s="622">
        <v>499</v>
      </c>
      <c r="J69" s="621">
        <v>3494</v>
      </c>
      <c r="K69" s="623">
        <v>0</v>
      </c>
      <c r="L69" s="463">
        <v>1057</v>
      </c>
      <c r="M69" s="463">
        <v>69791</v>
      </c>
      <c r="N69" s="623">
        <v>30600</v>
      </c>
      <c r="O69" s="623">
        <v>24959</v>
      </c>
      <c r="P69" s="623">
        <v>656</v>
      </c>
      <c r="Q69" s="627">
        <v>1841</v>
      </c>
      <c r="R69" s="463">
        <v>1332</v>
      </c>
      <c r="S69" s="463">
        <v>11</v>
      </c>
      <c r="T69" s="463">
        <v>773</v>
      </c>
      <c r="U69" s="454">
        <v>107</v>
      </c>
      <c r="V69" s="454">
        <v>74</v>
      </c>
      <c r="W69" s="621">
        <v>0</v>
      </c>
      <c r="X69" s="630">
        <v>0</v>
      </c>
      <c r="Y69" s="432">
        <v>0</v>
      </c>
      <c r="Z69" s="621">
        <v>98653</v>
      </c>
      <c r="AA69" s="621">
        <v>104836</v>
      </c>
      <c r="AB69" s="621">
        <v>452044</v>
      </c>
    </row>
    <row r="70" spans="1:28" s="5" customFormat="1" ht="20.100000000000001" customHeight="1">
      <c r="A70" s="431">
        <f t="shared" si="2"/>
        <v>62</v>
      </c>
      <c r="B70" s="432" t="s">
        <v>212</v>
      </c>
      <c r="C70" s="621">
        <v>11184</v>
      </c>
      <c r="D70" s="621">
        <v>10385</v>
      </c>
      <c r="E70" s="621">
        <v>10377</v>
      </c>
      <c r="F70" s="621">
        <v>8</v>
      </c>
      <c r="G70" s="621">
        <v>754</v>
      </c>
      <c r="H70" s="622">
        <v>0</v>
      </c>
      <c r="I70" s="621">
        <v>0</v>
      </c>
      <c r="J70" s="621">
        <v>45</v>
      </c>
      <c r="K70" s="623">
        <v>0</v>
      </c>
      <c r="L70" s="623">
        <v>81</v>
      </c>
      <c r="M70" s="623">
        <v>4335</v>
      </c>
      <c r="N70" s="627">
        <v>1971</v>
      </c>
      <c r="O70" s="623">
        <v>1624</v>
      </c>
      <c r="P70" s="623">
        <v>71</v>
      </c>
      <c r="Q70" s="627">
        <v>86</v>
      </c>
      <c r="R70" s="463">
        <v>63</v>
      </c>
      <c r="S70" s="463">
        <v>0</v>
      </c>
      <c r="T70" s="463">
        <v>7</v>
      </c>
      <c r="U70" s="454">
        <v>0</v>
      </c>
      <c r="V70" s="454">
        <v>0</v>
      </c>
      <c r="W70" s="621">
        <v>0</v>
      </c>
      <c r="X70" s="630">
        <v>0</v>
      </c>
      <c r="Y70" s="432">
        <v>0</v>
      </c>
      <c r="Z70" s="621">
        <v>6181</v>
      </c>
      <c r="AA70" s="621">
        <v>6551</v>
      </c>
      <c r="AB70" s="621">
        <v>22485</v>
      </c>
    </row>
    <row r="71" spans="1:28" s="1" customFormat="1" ht="20.100000000000001" customHeight="1">
      <c r="A71" s="431">
        <f t="shared" si="2"/>
        <v>63</v>
      </c>
      <c r="B71" s="432" t="s">
        <v>204</v>
      </c>
      <c r="C71" s="621">
        <v>186465</v>
      </c>
      <c r="D71" s="621">
        <v>158618</v>
      </c>
      <c r="E71" s="621">
        <v>158593</v>
      </c>
      <c r="F71" s="621">
        <v>25</v>
      </c>
      <c r="G71" s="621">
        <v>23933</v>
      </c>
      <c r="H71" s="621">
        <v>2541</v>
      </c>
      <c r="I71" s="622">
        <v>310</v>
      </c>
      <c r="J71" s="621">
        <v>1063</v>
      </c>
      <c r="K71" s="623">
        <v>0</v>
      </c>
      <c r="L71" s="623">
        <v>418</v>
      </c>
      <c r="M71" s="623">
        <v>22720</v>
      </c>
      <c r="N71" s="623">
        <v>15938</v>
      </c>
      <c r="O71" s="623">
        <v>9016</v>
      </c>
      <c r="P71" s="463">
        <v>573</v>
      </c>
      <c r="Q71" s="627">
        <v>1294</v>
      </c>
      <c r="R71" s="463">
        <v>581</v>
      </c>
      <c r="S71" s="463">
        <v>10</v>
      </c>
      <c r="T71" s="463">
        <v>798</v>
      </c>
      <c r="U71" s="454">
        <v>1033</v>
      </c>
      <c r="V71" s="454">
        <v>555</v>
      </c>
      <c r="W71" s="621">
        <v>0</v>
      </c>
      <c r="X71" s="630">
        <v>0</v>
      </c>
      <c r="Y71" s="432">
        <v>0</v>
      </c>
      <c r="Z71" s="621">
        <v>34671</v>
      </c>
      <c r="AA71" s="621">
        <v>42784</v>
      </c>
      <c r="AB71" s="621">
        <v>634412</v>
      </c>
    </row>
    <row r="72" spans="1:28" s="1" customFormat="1" ht="20.100000000000001" customHeight="1">
      <c r="A72" s="431">
        <f t="shared" si="2"/>
        <v>64</v>
      </c>
      <c r="B72" s="432" t="s">
        <v>205</v>
      </c>
      <c r="C72" s="621">
        <v>82750</v>
      </c>
      <c r="D72" s="621">
        <v>72897</v>
      </c>
      <c r="E72" s="621">
        <v>72374</v>
      </c>
      <c r="F72" s="621">
        <v>523</v>
      </c>
      <c r="G72" s="621">
        <v>6060</v>
      </c>
      <c r="H72" s="621">
        <v>1096</v>
      </c>
      <c r="I72" s="622">
        <v>144</v>
      </c>
      <c r="J72" s="621">
        <v>2553</v>
      </c>
      <c r="K72" s="623">
        <v>0</v>
      </c>
      <c r="L72" s="623">
        <v>388</v>
      </c>
      <c r="M72" s="623">
        <v>34782</v>
      </c>
      <c r="N72" s="623">
        <v>10488</v>
      </c>
      <c r="O72" s="623">
        <v>8982</v>
      </c>
      <c r="P72" s="623">
        <v>631</v>
      </c>
      <c r="Q72" s="627">
        <v>433</v>
      </c>
      <c r="R72" s="463">
        <v>295</v>
      </c>
      <c r="S72" s="463">
        <v>5</v>
      </c>
      <c r="T72" s="463">
        <v>422</v>
      </c>
      <c r="U72" s="454">
        <v>77</v>
      </c>
      <c r="V72" s="454">
        <v>72</v>
      </c>
      <c r="W72" s="621">
        <v>0</v>
      </c>
      <c r="X72" s="630">
        <v>0</v>
      </c>
      <c r="Y72" s="432">
        <v>0</v>
      </c>
      <c r="Z72" s="621">
        <v>45577</v>
      </c>
      <c r="AA72" s="621">
        <v>47226</v>
      </c>
      <c r="AB72" s="621">
        <v>202511</v>
      </c>
    </row>
    <row r="73" spans="1:28" s="1" customFormat="1" ht="20.100000000000001" customHeight="1">
      <c r="A73" s="431">
        <f t="shared" si="2"/>
        <v>65</v>
      </c>
      <c r="B73" s="432" t="s">
        <v>206</v>
      </c>
      <c r="C73" s="621">
        <v>119162</v>
      </c>
      <c r="D73" s="621">
        <v>103765</v>
      </c>
      <c r="E73" s="621">
        <v>103748</v>
      </c>
      <c r="F73" s="621">
        <v>17</v>
      </c>
      <c r="G73" s="621">
        <v>14686</v>
      </c>
      <c r="H73" s="621">
        <v>311</v>
      </c>
      <c r="I73" s="622">
        <v>0</v>
      </c>
      <c r="J73" s="621">
        <v>400</v>
      </c>
      <c r="K73" s="623">
        <v>0</v>
      </c>
      <c r="L73" s="463">
        <v>378</v>
      </c>
      <c r="M73" s="623">
        <v>15334</v>
      </c>
      <c r="N73" s="627">
        <v>13054</v>
      </c>
      <c r="O73" s="623">
        <v>7612</v>
      </c>
      <c r="P73" s="623">
        <v>637</v>
      </c>
      <c r="Q73" s="627">
        <v>1335</v>
      </c>
      <c r="R73" s="463">
        <v>628</v>
      </c>
      <c r="S73" s="463">
        <v>0</v>
      </c>
      <c r="T73" s="463">
        <v>6</v>
      </c>
      <c r="U73" s="454">
        <v>6</v>
      </c>
      <c r="V73" s="454">
        <v>2</v>
      </c>
      <c r="W73" s="621">
        <v>0</v>
      </c>
      <c r="X73" s="630">
        <v>0</v>
      </c>
      <c r="Y73" s="432">
        <v>0</v>
      </c>
      <c r="Z73" s="621">
        <v>24597</v>
      </c>
      <c r="AA73" s="621">
        <v>30750</v>
      </c>
      <c r="AB73" s="621">
        <v>451072</v>
      </c>
    </row>
    <row r="74" spans="1:28" s="1" customFormat="1" ht="20.100000000000001" customHeight="1">
      <c r="A74" s="431">
        <f t="shared" si="2"/>
        <v>66</v>
      </c>
      <c r="B74" s="432" t="s">
        <v>171</v>
      </c>
      <c r="C74" s="621">
        <v>52936</v>
      </c>
      <c r="D74" s="621">
        <v>44888</v>
      </c>
      <c r="E74" s="621">
        <v>44874</v>
      </c>
      <c r="F74" s="621">
        <v>14</v>
      </c>
      <c r="G74" s="621">
        <v>5934</v>
      </c>
      <c r="H74" s="621">
        <v>646</v>
      </c>
      <c r="I74" s="622">
        <v>196</v>
      </c>
      <c r="J74" s="621">
        <v>1272</v>
      </c>
      <c r="K74" s="623">
        <v>0</v>
      </c>
      <c r="L74" s="623">
        <v>258</v>
      </c>
      <c r="M74" s="623">
        <v>21933</v>
      </c>
      <c r="N74" s="623">
        <v>8199</v>
      </c>
      <c r="O74" s="623">
        <v>6619</v>
      </c>
      <c r="P74" s="623">
        <v>334</v>
      </c>
      <c r="Q74" s="627">
        <v>474</v>
      </c>
      <c r="R74" s="463">
        <v>322</v>
      </c>
      <c r="S74" s="463">
        <v>4</v>
      </c>
      <c r="T74" s="463">
        <v>305</v>
      </c>
      <c r="U74" s="454">
        <v>77</v>
      </c>
      <c r="V74" s="454">
        <v>67</v>
      </c>
      <c r="W74" s="621">
        <v>0</v>
      </c>
      <c r="X74" s="630">
        <v>0</v>
      </c>
      <c r="Y74" s="432">
        <v>0</v>
      </c>
      <c r="Z74" s="621">
        <v>29842</v>
      </c>
      <c r="AA74" s="621">
        <v>31584</v>
      </c>
      <c r="AB74" s="621">
        <v>140079</v>
      </c>
    </row>
    <row r="75" spans="1:28" s="1" customFormat="1" ht="20.100000000000001" customHeight="1">
      <c r="A75" s="433">
        <f t="shared" si="2"/>
        <v>67</v>
      </c>
      <c r="B75" s="432" t="s">
        <v>172</v>
      </c>
      <c r="C75" s="621">
        <v>105956</v>
      </c>
      <c r="D75" s="621">
        <v>92494</v>
      </c>
      <c r="E75" s="621">
        <v>92422</v>
      </c>
      <c r="F75" s="621">
        <v>72</v>
      </c>
      <c r="G75" s="621">
        <v>9542</v>
      </c>
      <c r="H75" s="621">
        <v>954</v>
      </c>
      <c r="I75" s="621">
        <v>1803</v>
      </c>
      <c r="J75" s="621">
        <v>1163</v>
      </c>
      <c r="K75" s="463">
        <v>0</v>
      </c>
      <c r="L75" s="463">
        <v>852</v>
      </c>
      <c r="M75" s="463">
        <v>76655</v>
      </c>
      <c r="N75" s="623">
        <v>38497</v>
      </c>
      <c r="O75" s="463">
        <v>33039</v>
      </c>
      <c r="P75" s="623">
        <v>5738</v>
      </c>
      <c r="Q75" s="627">
        <v>7380</v>
      </c>
      <c r="R75" s="463">
        <v>6191</v>
      </c>
      <c r="S75" s="463">
        <v>104</v>
      </c>
      <c r="T75" s="463">
        <v>6322</v>
      </c>
      <c r="U75" s="454">
        <v>796</v>
      </c>
      <c r="V75" s="454">
        <v>616</v>
      </c>
      <c r="W75" s="621">
        <v>0</v>
      </c>
      <c r="X75" s="631">
        <v>0</v>
      </c>
      <c r="Y75" s="432">
        <v>0</v>
      </c>
      <c r="Z75" s="621">
        <v>129517</v>
      </c>
      <c r="AA75" s="621">
        <v>136344</v>
      </c>
      <c r="AB75" s="621">
        <v>423323</v>
      </c>
    </row>
    <row r="76" spans="1:28" s="1" customFormat="1" ht="20.100000000000001" customHeight="1">
      <c r="A76" s="433">
        <f t="shared" si="2"/>
        <v>68</v>
      </c>
      <c r="B76" s="432" t="s">
        <v>173</v>
      </c>
      <c r="C76" s="621">
        <v>67820</v>
      </c>
      <c r="D76" s="621">
        <v>58827</v>
      </c>
      <c r="E76" s="621">
        <v>58758</v>
      </c>
      <c r="F76" s="621">
        <v>69</v>
      </c>
      <c r="G76" s="621">
        <v>6875</v>
      </c>
      <c r="H76" s="621">
        <v>1063</v>
      </c>
      <c r="I76" s="622">
        <v>163</v>
      </c>
      <c r="J76" s="621">
        <v>892</v>
      </c>
      <c r="K76" s="623">
        <v>0</v>
      </c>
      <c r="L76" s="623">
        <v>223</v>
      </c>
      <c r="M76" s="623">
        <v>19559</v>
      </c>
      <c r="N76" s="623">
        <v>6988</v>
      </c>
      <c r="O76" s="623">
        <v>5507</v>
      </c>
      <c r="P76" s="623">
        <v>241</v>
      </c>
      <c r="Q76" s="627">
        <v>399</v>
      </c>
      <c r="R76" s="463">
        <v>251</v>
      </c>
      <c r="S76" s="463">
        <v>3</v>
      </c>
      <c r="T76" s="463">
        <v>315</v>
      </c>
      <c r="U76" s="454">
        <v>51</v>
      </c>
      <c r="V76" s="454">
        <v>45</v>
      </c>
      <c r="W76" s="621">
        <v>0</v>
      </c>
      <c r="X76" s="631">
        <v>0</v>
      </c>
      <c r="Y76" s="432">
        <v>0</v>
      </c>
      <c r="Z76" s="621">
        <v>26144</v>
      </c>
      <c r="AA76" s="621">
        <v>27779</v>
      </c>
      <c r="AB76" s="621">
        <v>166589</v>
      </c>
    </row>
    <row r="77" spans="1:28" s="1" customFormat="1" ht="20.100000000000001" customHeight="1">
      <c r="A77" s="433">
        <f t="shared" si="2"/>
        <v>69</v>
      </c>
      <c r="B77" s="432" t="s">
        <v>254</v>
      </c>
      <c r="C77" s="621">
        <v>12388</v>
      </c>
      <c r="D77" s="621">
        <v>10393</v>
      </c>
      <c r="E77" s="621">
        <v>10388</v>
      </c>
      <c r="F77" s="621">
        <v>5</v>
      </c>
      <c r="G77" s="621">
        <v>1855</v>
      </c>
      <c r="H77" s="622">
        <v>83</v>
      </c>
      <c r="I77" s="621">
        <v>0</v>
      </c>
      <c r="J77" s="621">
        <v>57</v>
      </c>
      <c r="K77" s="623">
        <v>0</v>
      </c>
      <c r="L77" s="623">
        <v>68</v>
      </c>
      <c r="M77" s="623">
        <v>4016</v>
      </c>
      <c r="N77" s="627">
        <v>1929</v>
      </c>
      <c r="O77" s="623">
        <v>1570</v>
      </c>
      <c r="P77" s="627">
        <v>31</v>
      </c>
      <c r="Q77" s="627">
        <v>70</v>
      </c>
      <c r="R77" s="463">
        <v>42</v>
      </c>
      <c r="S77" s="463">
        <v>0</v>
      </c>
      <c r="T77" s="463">
        <v>2</v>
      </c>
      <c r="U77" s="454">
        <v>0</v>
      </c>
      <c r="V77" s="454">
        <v>0</v>
      </c>
      <c r="W77" s="621">
        <v>0</v>
      </c>
      <c r="X77" s="631">
        <v>0</v>
      </c>
      <c r="Y77" s="432">
        <v>0</v>
      </c>
      <c r="Z77" s="621">
        <v>5729</v>
      </c>
      <c r="AA77" s="621">
        <v>6116</v>
      </c>
      <c r="AB77" s="621">
        <v>30680</v>
      </c>
    </row>
    <row r="78" spans="1:28" s="1" customFormat="1" ht="20.100000000000001" customHeight="1">
      <c r="A78" s="433">
        <f t="shared" si="2"/>
        <v>70</v>
      </c>
      <c r="B78" s="432" t="s">
        <v>255</v>
      </c>
      <c r="C78" s="621">
        <v>50065</v>
      </c>
      <c r="D78" s="621">
        <v>45309</v>
      </c>
      <c r="E78" s="621">
        <v>45276</v>
      </c>
      <c r="F78" s="621">
        <v>33</v>
      </c>
      <c r="G78" s="621">
        <v>2988</v>
      </c>
      <c r="H78" s="621">
        <v>1045</v>
      </c>
      <c r="I78" s="622">
        <v>10</v>
      </c>
      <c r="J78" s="621">
        <v>713</v>
      </c>
      <c r="K78" s="623">
        <v>0</v>
      </c>
      <c r="L78" s="623">
        <v>201</v>
      </c>
      <c r="M78" s="623">
        <v>16845</v>
      </c>
      <c r="N78" s="623">
        <v>5006</v>
      </c>
      <c r="O78" s="623">
        <v>3891</v>
      </c>
      <c r="P78" s="623">
        <v>281</v>
      </c>
      <c r="Q78" s="627">
        <v>404</v>
      </c>
      <c r="R78" s="463">
        <v>244</v>
      </c>
      <c r="S78" s="463">
        <v>1</v>
      </c>
      <c r="T78" s="463">
        <v>38</v>
      </c>
      <c r="U78" s="454">
        <v>22</v>
      </c>
      <c r="V78" s="454">
        <v>20</v>
      </c>
      <c r="W78" s="621">
        <v>0</v>
      </c>
      <c r="X78" s="631">
        <v>0</v>
      </c>
      <c r="Y78" s="432">
        <v>0</v>
      </c>
      <c r="Z78" s="621">
        <v>21521</v>
      </c>
      <c r="AA78" s="621">
        <v>22798</v>
      </c>
      <c r="AB78" s="621">
        <v>121996</v>
      </c>
    </row>
    <row r="79" spans="1:28" s="1" customFormat="1" ht="20.100000000000001" customHeight="1">
      <c r="A79" s="433">
        <f t="shared" si="2"/>
        <v>71</v>
      </c>
      <c r="B79" s="432" t="s">
        <v>256</v>
      </c>
      <c r="C79" s="621">
        <v>44320</v>
      </c>
      <c r="D79" s="621">
        <v>39337</v>
      </c>
      <c r="E79" s="621">
        <v>39321</v>
      </c>
      <c r="F79" s="621">
        <v>16</v>
      </c>
      <c r="G79" s="621">
        <v>4293</v>
      </c>
      <c r="H79" s="621">
        <v>574</v>
      </c>
      <c r="I79" s="622">
        <v>0</v>
      </c>
      <c r="J79" s="621">
        <v>116</v>
      </c>
      <c r="K79" s="623">
        <v>0</v>
      </c>
      <c r="L79" s="623">
        <v>243</v>
      </c>
      <c r="M79" s="623">
        <v>19814</v>
      </c>
      <c r="N79" s="627">
        <v>10744</v>
      </c>
      <c r="O79" s="623">
        <v>9091</v>
      </c>
      <c r="P79" s="623">
        <v>335</v>
      </c>
      <c r="Q79" s="627">
        <v>425</v>
      </c>
      <c r="R79" s="463">
        <v>305</v>
      </c>
      <c r="S79" s="463">
        <v>0</v>
      </c>
      <c r="T79" s="463">
        <v>32</v>
      </c>
      <c r="U79" s="454">
        <v>8</v>
      </c>
      <c r="V79" s="454">
        <v>7</v>
      </c>
      <c r="W79" s="621">
        <v>0</v>
      </c>
      <c r="X79" s="631">
        <v>0</v>
      </c>
      <c r="Y79" s="432">
        <v>0</v>
      </c>
      <c r="Z79" s="621">
        <v>29827</v>
      </c>
      <c r="AA79" s="621">
        <v>31601</v>
      </c>
      <c r="AB79" s="621">
        <v>138436</v>
      </c>
    </row>
    <row r="80" spans="1:28" s="1" customFormat="1" ht="20.100000000000001" customHeight="1">
      <c r="A80" s="433">
        <f t="shared" si="2"/>
        <v>72</v>
      </c>
      <c r="B80" s="432" t="s">
        <v>257</v>
      </c>
      <c r="C80" s="621">
        <v>93368</v>
      </c>
      <c r="D80" s="621">
        <v>85405</v>
      </c>
      <c r="E80" s="621">
        <v>85397</v>
      </c>
      <c r="F80" s="621">
        <v>8</v>
      </c>
      <c r="G80" s="621">
        <v>7095</v>
      </c>
      <c r="H80" s="622">
        <v>645</v>
      </c>
      <c r="I80" s="622">
        <v>9</v>
      </c>
      <c r="J80" s="621">
        <v>214</v>
      </c>
      <c r="K80" s="623">
        <v>0</v>
      </c>
      <c r="L80" s="623">
        <v>209</v>
      </c>
      <c r="M80" s="623">
        <v>12367</v>
      </c>
      <c r="N80" s="623">
        <v>9798</v>
      </c>
      <c r="O80" s="623">
        <v>5448</v>
      </c>
      <c r="P80" s="623">
        <v>312</v>
      </c>
      <c r="Q80" s="627">
        <v>812</v>
      </c>
      <c r="R80" s="463">
        <v>369</v>
      </c>
      <c r="S80" s="463">
        <v>0</v>
      </c>
      <c r="T80" s="463">
        <v>114</v>
      </c>
      <c r="U80" s="454">
        <v>165</v>
      </c>
      <c r="V80" s="454">
        <v>103</v>
      </c>
      <c r="W80" s="621">
        <v>0</v>
      </c>
      <c r="X80" s="631">
        <v>0</v>
      </c>
      <c r="Y80" s="432">
        <v>0</v>
      </c>
      <c r="Z80" s="621">
        <v>18922</v>
      </c>
      <c r="AA80" s="621">
        <v>23777</v>
      </c>
      <c r="AB80" s="621">
        <v>287759</v>
      </c>
    </row>
    <row r="81" spans="1:28" s="1" customFormat="1" ht="20.100000000000001" customHeight="1">
      <c r="A81" s="433">
        <f t="shared" si="2"/>
        <v>73</v>
      </c>
      <c r="B81" s="432" t="s">
        <v>258</v>
      </c>
      <c r="C81" s="621">
        <v>62067</v>
      </c>
      <c r="D81" s="621">
        <v>53061</v>
      </c>
      <c r="E81" s="621">
        <v>53059</v>
      </c>
      <c r="F81" s="621">
        <v>2</v>
      </c>
      <c r="G81" s="621">
        <v>5719</v>
      </c>
      <c r="H81" s="621">
        <v>3238</v>
      </c>
      <c r="I81" s="622">
        <v>4</v>
      </c>
      <c r="J81" s="621">
        <v>45</v>
      </c>
      <c r="K81" s="623">
        <v>0</v>
      </c>
      <c r="L81" s="623">
        <v>86</v>
      </c>
      <c r="M81" s="623">
        <v>3471</v>
      </c>
      <c r="N81" s="623">
        <v>3436</v>
      </c>
      <c r="O81" s="623">
        <v>1560</v>
      </c>
      <c r="P81" s="623">
        <v>123</v>
      </c>
      <c r="Q81" s="627">
        <v>773</v>
      </c>
      <c r="R81" s="463">
        <v>267</v>
      </c>
      <c r="S81" s="463">
        <v>1</v>
      </c>
      <c r="T81" s="463">
        <v>25</v>
      </c>
      <c r="U81" s="454">
        <v>12</v>
      </c>
      <c r="V81" s="454">
        <v>8</v>
      </c>
      <c r="W81" s="621">
        <v>0</v>
      </c>
      <c r="X81" s="631">
        <v>0</v>
      </c>
      <c r="Y81" s="432">
        <v>0</v>
      </c>
      <c r="Z81" s="621">
        <v>5541</v>
      </c>
      <c r="AA81" s="621">
        <v>7927</v>
      </c>
      <c r="AB81" s="621">
        <v>136901</v>
      </c>
    </row>
    <row r="82" spans="1:28" s="1" customFormat="1" ht="20.100000000000001" customHeight="1">
      <c r="A82" s="433">
        <f t="shared" si="2"/>
        <v>74</v>
      </c>
      <c r="B82" s="432" t="s">
        <v>259</v>
      </c>
      <c r="C82" s="621">
        <v>34260</v>
      </c>
      <c r="D82" s="621">
        <v>30266</v>
      </c>
      <c r="E82" s="621">
        <v>30188</v>
      </c>
      <c r="F82" s="621">
        <v>78</v>
      </c>
      <c r="G82" s="621">
        <v>2609</v>
      </c>
      <c r="H82" s="621">
        <v>199</v>
      </c>
      <c r="I82" s="622">
        <v>622</v>
      </c>
      <c r="J82" s="621">
        <v>564</v>
      </c>
      <c r="K82" s="463">
        <v>0</v>
      </c>
      <c r="L82" s="463">
        <v>262</v>
      </c>
      <c r="M82" s="463">
        <v>23814</v>
      </c>
      <c r="N82" s="623">
        <v>10894</v>
      </c>
      <c r="O82" s="463">
        <v>9588</v>
      </c>
      <c r="P82" s="623">
        <v>1504</v>
      </c>
      <c r="Q82" s="627">
        <v>1874</v>
      </c>
      <c r="R82" s="463">
        <v>1614</v>
      </c>
      <c r="S82" s="623">
        <v>20</v>
      </c>
      <c r="T82" s="463">
        <v>1743</v>
      </c>
      <c r="U82" s="454">
        <v>212</v>
      </c>
      <c r="V82" s="454">
        <v>167</v>
      </c>
      <c r="W82" s="621">
        <v>0</v>
      </c>
      <c r="X82" s="631">
        <v>1</v>
      </c>
      <c r="Y82" s="432">
        <v>1</v>
      </c>
      <c r="Z82" s="621">
        <v>38713</v>
      </c>
      <c r="AA82" s="621">
        <v>40324</v>
      </c>
      <c r="AB82" s="621">
        <v>130299</v>
      </c>
    </row>
    <row r="83" spans="1:28" s="1" customFormat="1" ht="20.100000000000001" customHeight="1">
      <c r="A83" s="433">
        <f t="shared" si="2"/>
        <v>75</v>
      </c>
      <c r="B83" s="434" t="s">
        <v>260</v>
      </c>
      <c r="C83" s="621">
        <v>11925</v>
      </c>
      <c r="D83" s="621">
        <v>9534</v>
      </c>
      <c r="E83" s="621">
        <v>9532</v>
      </c>
      <c r="F83" s="621">
        <v>2</v>
      </c>
      <c r="G83" s="621">
        <v>2133</v>
      </c>
      <c r="H83" s="622">
        <v>24</v>
      </c>
      <c r="I83" s="621">
        <v>0</v>
      </c>
      <c r="J83" s="621">
        <v>234</v>
      </c>
      <c r="K83" s="623">
        <v>0</v>
      </c>
      <c r="L83" s="623">
        <v>72</v>
      </c>
      <c r="M83" s="623">
        <v>2900</v>
      </c>
      <c r="N83" s="627">
        <v>1527</v>
      </c>
      <c r="O83" s="463">
        <v>1240</v>
      </c>
      <c r="P83" s="623">
        <v>38</v>
      </c>
      <c r="Q83" s="627">
        <v>61</v>
      </c>
      <c r="R83" s="463">
        <v>41</v>
      </c>
      <c r="S83" s="463">
        <v>0</v>
      </c>
      <c r="T83" s="463">
        <v>0</v>
      </c>
      <c r="U83" s="454">
        <v>1</v>
      </c>
      <c r="V83" s="454">
        <v>1</v>
      </c>
      <c r="W83" s="621">
        <v>0</v>
      </c>
      <c r="X83" s="631">
        <v>0</v>
      </c>
      <c r="Y83" s="434">
        <v>0</v>
      </c>
      <c r="Z83" s="621">
        <v>4292</v>
      </c>
      <c r="AA83" s="621">
        <v>4599</v>
      </c>
      <c r="AB83" s="621">
        <v>26336</v>
      </c>
    </row>
    <row r="84" spans="1:28" s="1" customFormat="1" ht="20.100000000000001" customHeight="1">
      <c r="A84" s="433">
        <f t="shared" si="2"/>
        <v>76</v>
      </c>
      <c r="B84" s="434" t="s">
        <v>261</v>
      </c>
      <c r="C84" s="621">
        <v>21791</v>
      </c>
      <c r="D84" s="621">
        <v>18560</v>
      </c>
      <c r="E84" s="621">
        <v>18549</v>
      </c>
      <c r="F84" s="621">
        <v>11</v>
      </c>
      <c r="G84" s="621">
        <v>3111</v>
      </c>
      <c r="H84" s="622">
        <v>85</v>
      </c>
      <c r="I84" s="622">
        <v>0</v>
      </c>
      <c r="J84" s="621">
        <v>35</v>
      </c>
      <c r="K84" s="623">
        <v>0</v>
      </c>
      <c r="L84" s="623">
        <v>73</v>
      </c>
      <c r="M84" s="623">
        <v>3383</v>
      </c>
      <c r="N84" s="627">
        <v>1611</v>
      </c>
      <c r="O84" s="623">
        <v>1065</v>
      </c>
      <c r="P84" s="623">
        <v>75</v>
      </c>
      <c r="Q84" s="627">
        <v>221</v>
      </c>
      <c r="R84" s="463">
        <v>106</v>
      </c>
      <c r="S84" s="463">
        <v>0</v>
      </c>
      <c r="T84" s="463">
        <v>3</v>
      </c>
      <c r="U84" s="454">
        <v>2</v>
      </c>
      <c r="V84" s="454">
        <v>2</v>
      </c>
      <c r="W84" s="621">
        <v>0</v>
      </c>
      <c r="X84" s="631">
        <v>0</v>
      </c>
      <c r="Y84" s="434">
        <v>0</v>
      </c>
      <c r="Z84" s="621">
        <v>4707</v>
      </c>
      <c r="AA84" s="621">
        <v>5368</v>
      </c>
      <c r="AB84" s="621">
        <v>52428</v>
      </c>
    </row>
    <row r="85" spans="1:28" s="1" customFormat="1" ht="20.100000000000001" customHeight="1">
      <c r="A85" s="433">
        <f t="shared" si="2"/>
        <v>77</v>
      </c>
      <c r="B85" s="434" t="s">
        <v>262</v>
      </c>
      <c r="C85" s="621">
        <v>76532</v>
      </c>
      <c r="D85" s="621">
        <v>73163</v>
      </c>
      <c r="E85" s="621">
        <v>73012</v>
      </c>
      <c r="F85" s="621">
        <v>151</v>
      </c>
      <c r="G85" s="621">
        <v>1788</v>
      </c>
      <c r="H85" s="621">
        <v>901</v>
      </c>
      <c r="I85" s="622">
        <v>217</v>
      </c>
      <c r="J85" s="621">
        <v>463</v>
      </c>
      <c r="K85" s="623">
        <v>0</v>
      </c>
      <c r="L85" s="623">
        <v>313</v>
      </c>
      <c r="M85" s="623">
        <v>24040</v>
      </c>
      <c r="N85" s="623">
        <v>8785</v>
      </c>
      <c r="O85" s="623">
        <v>7323</v>
      </c>
      <c r="P85" s="623">
        <v>232</v>
      </c>
      <c r="Q85" s="627">
        <v>256</v>
      </c>
      <c r="R85" s="463">
        <v>179</v>
      </c>
      <c r="S85" s="463">
        <v>1</v>
      </c>
      <c r="T85" s="463">
        <v>244</v>
      </c>
      <c r="U85" s="454">
        <v>33</v>
      </c>
      <c r="V85" s="454">
        <v>30</v>
      </c>
      <c r="W85" s="621">
        <v>0</v>
      </c>
      <c r="X85" s="631">
        <v>0</v>
      </c>
      <c r="Y85" s="434">
        <v>0</v>
      </c>
      <c r="Z85" s="621">
        <v>32362</v>
      </c>
      <c r="AA85" s="621">
        <v>33904</v>
      </c>
      <c r="AB85" s="621">
        <v>171136</v>
      </c>
    </row>
    <row r="86" spans="1:28" s="1" customFormat="1" ht="18" customHeight="1">
      <c r="A86" s="433">
        <f t="shared" si="2"/>
        <v>78</v>
      </c>
      <c r="B86" s="434" t="s">
        <v>263</v>
      </c>
      <c r="C86" s="621">
        <v>45094</v>
      </c>
      <c r="D86" s="621">
        <v>36781</v>
      </c>
      <c r="E86" s="621">
        <v>36734</v>
      </c>
      <c r="F86" s="621">
        <v>47</v>
      </c>
      <c r="G86" s="621">
        <v>7542</v>
      </c>
      <c r="H86" s="621">
        <v>118</v>
      </c>
      <c r="I86" s="622">
        <v>386</v>
      </c>
      <c r="J86" s="621">
        <v>267</v>
      </c>
      <c r="K86" s="623">
        <v>0</v>
      </c>
      <c r="L86" s="623">
        <v>285</v>
      </c>
      <c r="M86" s="623">
        <v>25923</v>
      </c>
      <c r="N86" s="623">
        <v>12404</v>
      </c>
      <c r="O86" s="623">
        <v>10844</v>
      </c>
      <c r="P86" s="623">
        <v>758</v>
      </c>
      <c r="Q86" s="627">
        <v>818</v>
      </c>
      <c r="R86" s="623">
        <v>667</v>
      </c>
      <c r="S86" s="463">
        <v>11</v>
      </c>
      <c r="T86" s="463">
        <v>671</v>
      </c>
      <c r="U86" s="454">
        <v>105</v>
      </c>
      <c r="V86" s="454">
        <v>87</v>
      </c>
      <c r="W86" s="621">
        <v>2</v>
      </c>
      <c r="X86" s="631">
        <v>0</v>
      </c>
      <c r="Y86" s="434">
        <v>0</v>
      </c>
      <c r="Z86" s="621">
        <v>39248</v>
      </c>
      <c r="AA86" s="621">
        <v>40977</v>
      </c>
      <c r="AB86" s="621">
        <v>141918</v>
      </c>
    </row>
    <row r="87" spans="1:28" s="1" customFormat="1" ht="20.100000000000001" customHeight="1">
      <c r="A87" s="433">
        <f t="shared" si="2"/>
        <v>79</v>
      </c>
      <c r="B87" s="434" t="s">
        <v>264</v>
      </c>
      <c r="C87" s="621">
        <v>22162</v>
      </c>
      <c r="D87" s="621">
        <v>18245</v>
      </c>
      <c r="E87" s="621">
        <v>18234</v>
      </c>
      <c r="F87" s="621">
        <v>11</v>
      </c>
      <c r="G87" s="621">
        <v>3355</v>
      </c>
      <c r="H87" s="621">
        <v>387</v>
      </c>
      <c r="I87" s="621">
        <v>0</v>
      </c>
      <c r="J87" s="621">
        <v>175</v>
      </c>
      <c r="K87" s="623">
        <v>0</v>
      </c>
      <c r="L87" s="623">
        <v>41</v>
      </c>
      <c r="M87" s="623">
        <v>2797</v>
      </c>
      <c r="N87" s="627">
        <v>1736</v>
      </c>
      <c r="O87" s="623">
        <v>1211</v>
      </c>
      <c r="P87" s="623">
        <v>46</v>
      </c>
      <c r="Q87" s="627">
        <v>129</v>
      </c>
      <c r="R87" s="627">
        <v>78</v>
      </c>
      <c r="S87" s="463">
        <v>0</v>
      </c>
      <c r="T87" s="463">
        <v>25</v>
      </c>
      <c r="U87" s="454">
        <v>13</v>
      </c>
      <c r="V87" s="454">
        <v>13</v>
      </c>
      <c r="W87" s="621">
        <v>0</v>
      </c>
      <c r="X87" s="631">
        <v>0</v>
      </c>
      <c r="Y87" s="434">
        <v>0</v>
      </c>
      <c r="Z87" s="621">
        <v>4211</v>
      </c>
      <c r="AA87" s="621">
        <v>4787</v>
      </c>
      <c r="AB87" s="621">
        <v>44046</v>
      </c>
    </row>
    <row r="88" spans="1:28" s="1" customFormat="1" ht="20.100000000000001" customHeight="1">
      <c r="A88" s="433">
        <f t="shared" si="2"/>
        <v>80</v>
      </c>
      <c r="B88" s="434" t="s">
        <v>74</v>
      </c>
      <c r="C88" s="621">
        <v>65195</v>
      </c>
      <c r="D88" s="621">
        <v>58872</v>
      </c>
      <c r="E88" s="621">
        <v>58846</v>
      </c>
      <c r="F88" s="621">
        <v>26</v>
      </c>
      <c r="G88" s="621">
        <v>4495</v>
      </c>
      <c r="H88" s="621">
        <v>725</v>
      </c>
      <c r="I88" s="622">
        <v>58</v>
      </c>
      <c r="J88" s="621">
        <v>1045</v>
      </c>
      <c r="K88" s="623">
        <v>0</v>
      </c>
      <c r="L88" s="623">
        <v>372</v>
      </c>
      <c r="M88" s="623">
        <v>23635</v>
      </c>
      <c r="N88" s="623">
        <v>9943</v>
      </c>
      <c r="O88" s="623">
        <v>7048</v>
      </c>
      <c r="P88" s="623">
        <v>544</v>
      </c>
      <c r="Q88" s="627">
        <v>929</v>
      </c>
      <c r="R88" s="627">
        <v>515</v>
      </c>
      <c r="S88" s="463">
        <v>1</v>
      </c>
      <c r="T88" s="463">
        <v>177</v>
      </c>
      <c r="U88" s="454">
        <v>51</v>
      </c>
      <c r="V88" s="454">
        <v>33</v>
      </c>
      <c r="W88" s="621">
        <v>0</v>
      </c>
      <c r="X88" s="631">
        <v>0</v>
      </c>
      <c r="Y88" s="434">
        <v>0</v>
      </c>
      <c r="Z88" s="621">
        <v>32325</v>
      </c>
      <c r="AA88" s="621">
        <v>35652</v>
      </c>
      <c r="AB88" s="621">
        <v>269278</v>
      </c>
    </row>
    <row r="89" spans="1:28" s="1" customFormat="1" ht="20.100000000000001" customHeight="1">
      <c r="A89" s="433">
        <f t="shared" si="2"/>
        <v>81</v>
      </c>
      <c r="B89" s="434" t="s">
        <v>312</v>
      </c>
      <c r="C89" s="621">
        <v>89932</v>
      </c>
      <c r="D89" s="621">
        <v>79677</v>
      </c>
      <c r="E89" s="621">
        <v>79583</v>
      </c>
      <c r="F89" s="621">
        <v>94</v>
      </c>
      <c r="G89" s="621">
        <v>8935</v>
      </c>
      <c r="H89" s="621">
        <v>247</v>
      </c>
      <c r="I89" s="622">
        <v>29</v>
      </c>
      <c r="J89" s="621">
        <v>1044</v>
      </c>
      <c r="K89" s="623">
        <v>0</v>
      </c>
      <c r="L89" s="623">
        <v>538</v>
      </c>
      <c r="M89" s="623">
        <v>29400</v>
      </c>
      <c r="N89" s="623">
        <v>10929</v>
      </c>
      <c r="O89" s="623">
        <v>8928</v>
      </c>
      <c r="P89" s="623">
        <v>469</v>
      </c>
      <c r="Q89" s="628">
        <v>510</v>
      </c>
      <c r="R89" s="627">
        <v>350</v>
      </c>
      <c r="S89" s="463">
        <v>2</v>
      </c>
      <c r="T89" s="463">
        <v>166</v>
      </c>
      <c r="U89" s="454">
        <v>49</v>
      </c>
      <c r="V89" s="454">
        <v>41</v>
      </c>
      <c r="W89" s="621">
        <v>0</v>
      </c>
      <c r="X89" s="631">
        <v>0</v>
      </c>
      <c r="Y89" s="434">
        <v>0</v>
      </c>
      <c r="Z89" s="621">
        <v>39894</v>
      </c>
      <c r="AA89" s="621">
        <v>42063</v>
      </c>
      <c r="AB89" s="621">
        <v>245598</v>
      </c>
    </row>
    <row r="90" spans="1:28" s="1" customFormat="1" ht="18" customHeight="1">
      <c r="A90" s="433">
        <v>90</v>
      </c>
      <c r="B90" s="434" t="s">
        <v>880</v>
      </c>
      <c r="C90" s="621">
        <v>0</v>
      </c>
      <c r="D90" s="621">
        <v>0</v>
      </c>
      <c r="E90" s="621">
        <v>0</v>
      </c>
      <c r="F90" s="621">
        <v>0</v>
      </c>
      <c r="G90" s="621">
        <v>0</v>
      </c>
      <c r="H90" s="624">
        <v>0</v>
      </c>
      <c r="I90" s="624">
        <v>0</v>
      </c>
      <c r="J90" s="621">
        <v>0</v>
      </c>
      <c r="K90" s="623">
        <v>0</v>
      </c>
      <c r="L90" s="623">
        <v>18</v>
      </c>
      <c r="M90" s="623">
        <v>3475</v>
      </c>
      <c r="N90" s="629">
        <v>760</v>
      </c>
      <c r="O90" s="623">
        <v>616</v>
      </c>
      <c r="P90" s="627">
        <v>11</v>
      </c>
      <c r="Q90" s="627">
        <v>21</v>
      </c>
      <c r="R90" s="627">
        <v>15</v>
      </c>
      <c r="S90" s="463">
        <v>0</v>
      </c>
      <c r="T90" s="463">
        <v>4</v>
      </c>
      <c r="U90" s="454">
        <v>0</v>
      </c>
      <c r="V90" s="454">
        <v>0</v>
      </c>
      <c r="W90" s="621">
        <v>0</v>
      </c>
      <c r="X90" s="631">
        <v>0</v>
      </c>
      <c r="Y90" s="434">
        <v>0</v>
      </c>
      <c r="Z90" s="621">
        <v>4139</v>
      </c>
      <c r="AA90" s="621">
        <v>4289</v>
      </c>
      <c r="AB90" s="621">
        <v>6438</v>
      </c>
    </row>
    <row r="91" spans="1:28" s="1" customFormat="1" ht="33" customHeight="1">
      <c r="A91" s="754" t="s">
        <v>571</v>
      </c>
      <c r="B91" s="754"/>
      <c r="C91" s="567">
        <v>17735560</v>
      </c>
      <c r="D91" s="567">
        <v>16025300</v>
      </c>
      <c r="E91" s="567">
        <v>15967827</v>
      </c>
      <c r="F91" s="567">
        <v>57473</v>
      </c>
      <c r="G91" s="567">
        <v>1231827</v>
      </c>
      <c r="H91" s="567">
        <v>129078</v>
      </c>
      <c r="I91" s="567">
        <v>29211</v>
      </c>
      <c r="J91" s="567">
        <v>305589</v>
      </c>
      <c r="K91" s="567">
        <v>14555</v>
      </c>
      <c r="L91" s="567">
        <v>74383</v>
      </c>
      <c r="M91" s="567">
        <v>5978222</v>
      </c>
      <c r="N91" s="567">
        <v>2149361</v>
      </c>
      <c r="O91" s="567">
        <v>1738903</v>
      </c>
      <c r="P91" s="567">
        <v>81554</v>
      </c>
      <c r="Q91" s="567">
        <v>96563</v>
      </c>
      <c r="R91" s="567">
        <v>64505</v>
      </c>
      <c r="S91" s="567">
        <v>874</v>
      </c>
      <c r="T91" s="567">
        <v>65481</v>
      </c>
      <c r="U91" s="567">
        <v>15129</v>
      </c>
      <c r="V91" s="567">
        <v>11785</v>
      </c>
      <c r="W91" s="567">
        <v>4</v>
      </c>
      <c r="X91" s="540">
        <v>28</v>
      </c>
      <c r="Y91" s="567">
        <v>15</v>
      </c>
      <c r="Z91" s="567">
        <v>8015726</v>
      </c>
      <c r="AA91" s="567">
        <v>8461599</v>
      </c>
      <c r="AB91" s="567">
        <v>44751313</v>
      </c>
    </row>
    <row r="92" spans="1:28" s="130" customFormat="1" ht="14.25" customHeight="1">
      <c r="A92" s="258" t="s">
        <v>330</v>
      </c>
      <c r="B92" s="255"/>
      <c r="C92" s="255"/>
      <c r="D92" s="255"/>
      <c r="E92" s="255"/>
      <c r="F92" s="255"/>
      <c r="G92" s="255"/>
      <c r="H92" s="255"/>
      <c r="I92" s="255"/>
      <c r="J92" s="255"/>
      <c r="K92" s="255"/>
      <c r="L92" s="255"/>
      <c r="M92" s="255"/>
      <c r="N92" s="255"/>
      <c r="O92" s="255"/>
      <c r="P92" s="255"/>
      <c r="Q92" s="255"/>
      <c r="R92" s="127"/>
      <c r="S92" s="127"/>
      <c r="T92" s="127"/>
      <c r="U92" s="127"/>
      <c r="V92" s="127"/>
      <c r="W92" s="127"/>
      <c r="X92" s="127"/>
      <c r="Y92" s="127"/>
      <c r="Z92" s="127"/>
      <c r="AA92" s="127"/>
      <c r="AB92" s="127"/>
    </row>
    <row r="93" spans="1:28" s="130" customFormat="1" ht="14.25" customHeight="1">
      <c r="A93" s="753" t="s">
        <v>833</v>
      </c>
      <c r="B93" s="753"/>
      <c r="C93" s="753"/>
      <c r="D93" s="753"/>
      <c r="E93" s="753"/>
      <c r="F93" s="753"/>
      <c r="G93" s="753"/>
      <c r="H93" s="753"/>
      <c r="I93" s="753"/>
      <c r="J93" s="753"/>
      <c r="K93" s="753" t="s">
        <v>271</v>
      </c>
      <c r="L93" s="753"/>
      <c r="M93" s="753"/>
      <c r="N93" s="753"/>
      <c r="O93" s="753"/>
      <c r="P93" s="753"/>
      <c r="Q93" s="753"/>
      <c r="R93" s="127"/>
      <c r="S93" s="127"/>
      <c r="T93" s="127"/>
      <c r="U93" s="127"/>
      <c r="V93" s="127"/>
      <c r="W93" s="127"/>
      <c r="X93" s="127"/>
      <c r="Y93" s="127"/>
      <c r="Z93" s="127"/>
      <c r="AA93" s="127"/>
      <c r="AB93" s="127"/>
    </row>
    <row r="94" spans="1:28">
      <c r="AB94" s="292"/>
    </row>
  </sheetData>
  <mergeCells count="41">
    <mergeCell ref="C7:C8"/>
    <mergeCell ref="AA3:AB3"/>
    <mergeCell ref="P7:P8"/>
    <mergeCell ref="Z4:Z8"/>
    <mergeCell ref="AA4:AA8"/>
    <mergeCell ref="AB4:AB8"/>
    <mergeCell ref="R7:R8"/>
    <mergeCell ref="T7:T8"/>
    <mergeCell ref="C4:K6"/>
    <mergeCell ref="L4:R4"/>
    <mergeCell ref="S4:Y4"/>
    <mergeCell ref="P5:R5"/>
    <mergeCell ref="S5:V5"/>
    <mergeCell ref="W5:Y5"/>
    <mergeCell ref="P6:R6"/>
    <mergeCell ref="A93:Q93"/>
    <mergeCell ref="A91:B91"/>
    <mergeCell ref="A4:A8"/>
    <mergeCell ref="H7:H8"/>
    <mergeCell ref="I7:I8"/>
    <mergeCell ref="Q7:Q8"/>
    <mergeCell ref="B4:B8"/>
    <mergeCell ref="G7:G8"/>
    <mergeCell ref="J7:J8"/>
    <mergeCell ref="D7:D8"/>
    <mergeCell ref="E7:F7"/>
    <mergeCell ref="K7:K8"/>
    <mergeCell ref="L7:L8"/>
    <mergeCell ref="M7:M8"/>
    <mergeCell ref="N7:N8"/>
    <mergeCell ref="O7:O8"/>
    <mergeCell ref="S6:V6"/>
    <mergeCell ref="W6:Y6"/>
    <mergeCell ref="L5:O5"/>
    <mergeCell ref="L6:O6"/>
    <mergeCell ref="U7:U8"/>
    <mergeCell ref="V7:V8"/>
    <mergeCell ref="W7:W8"/>
    <mergeCell ref="X7:X8"/>
    <mergeCell ref="Y7:Y8"/>
    <mergeCell ref="S7:S8"/>
  </mergeCells>
  <phoneticPr fontId="6" type="noConversion"/>
  <printOptions horizontalCentered="1"/>
  <pageMargins left="0" right="0" top="0.47244094488188981" bottom="0" header="0" footer="0"/>
  <pageSetup paperSize="9" scale="4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21">
    <tabColor theme="4" tint="0.59999389629810485"/>
  </sheetPr>
  <dimension ref="A2:N95"/>
  <sheetViews>
    <sheetView showGridLines="0" workbookViewId="0">
      <selection activeCell="F11" sqref="F11"/>
    </sheetView>
  </sheetViews>
  <sheetFormatPr defaultColWidth="9.28515625" defaultRowHeight="30.75" customHeight="1"/>
  <cols>
    <col min="1" max="1" width="5.42578125" style="1" customWidth="1"/>
    <col min="2" max="2" width="20.140625" style="1" customWidth="1"/>
    <col min="3" max="3" width="12.7109375" style="266" customWidth="1"/>
    <col min="4" max="4" width="17.7109375" style="266" customWidth="1"/>
    <col min="5" max="5" width="17.85546875" style="266" customWidth="1"/>
    <col min="6" max="6" width="15.28515625" style="266" customWidth="1"/>
    <col min="7" max="7" width="15.5703125" style="266" customWidth="1"/>
    <col min="8" max="8" width="16.42578125" style="266" customWidth="1"/>
    <col min="9" max="9" width="9.7109375" style="1" bestFit="1" customWidth="1"/>
    <col min="10" max="16384" width="9.28515625" style="1"/>
  </cols>
  <sheetData>
    <row r="2" spans="1:14" ht="30.75" customHeight="1">
      <c r="A2" s="312" t="s">
        <v>843</v>
      </c>
      <c r="B2" s="312"/>
      <c r="C2" s="312"/>
      <c r="D2" s="312"/>
      <c r="E2" s="312"/>
      <c r="F2" s="312"/>
      <c r="G2" s="312"/>
      <c r="H2" s="312"/>
    </row>
    <row r="3" spans="1:14" s="301" customFormat="1" ht="30.75" customHeight="1">
      <c r="A3" s="280" t="s">
        <v>844</v>
      </c>
      <c r="B3" s="300"/>
      <c r="C3" s="268"/>
      <c r="D3" s="269"/>
      <c r="E3" s="269"/>
      <c r="F3" s="269"/>
      <c r="G3" s="767" t="s">
        <v>889</v>
      </c>
      <c r="H3" s="767"/>
    </row>
    <row r="4" spans="1:14" s="8" customFormat="1" ht="30.75" customHeight="1">
      <c r="A4" s="755" t="s">
        <v>535</v>
      </c>
      <c r="B4" s="751" t="s">
        <v>534</v>
      </c>
      <c r="C4" s="770" t="s">
        <v>850</v>
      </c>
      <c r="D4" s="770"/>
      <c r="E4" s="770"/>
      <c r="F4" s="770" t="s">
        <v>851</v>
      </c>
      <c r="G4" s="771"/>
      <c r="H4" s="771"/>
    </row>
    <row r="5" spans="1:14" ht="16.5" customHeight="1">
      <c r="A5" s="755"/>
      <c r="B5" s="751"/>
      <c r="C5" s="423" t="s">
        <v>246</v>
      </c>
      <c r="D5" s="424" t="s">
        <v>179</v>
      </c>
      <c r="E5" s="424" t="s">
        <v>178</v>
      </c>
      <c r="F5" s="423" t="s">
        <v>246</v>
      </c>
      <c r="G5" s="424" t="s">
        <v>179</v>
      </c>
      <c r="H5" s="424" t="s">
        <v>178</v>
      </c>
    </row>
    <row r="6" spans="1:14" ht="16.5" customHeight="1">
      <c r="A6" s="755"/>
      <c r="B6" s="751"/>
      <c r="C6" s="425" t="s">
        <v>310</v>
      </c>
      <c r="D6" s="426" t="s">
        <v>297</v>
      </c>
      <c r="E6" s="426" t="s">
        <v>46</v>
      </c>
      <c r="F6" s="425" t="s">
        <v>310</v>
      </c>
      <c r="G6" s="426" t="s">
        <v>297</v>
      </c>
      <c r="H6" s="426" t="s">
        <v>46</v>
      </c>
    </row>
    <row r="7" spans="1:14" ht="16.5" customHeight="1">
      <c r="A7" s="428" t="s">
        <v>63</v>
      </c>
      <c r="B7" s="429" t="s">
        <v>64</v>
      </c>
      <c r="C7" s="430">
        <f>+D7+E7</f>
        <v>358145</v>
      </c>
      <c r="D7" s="430">
        <v>257442</v>
      </c>
      <c r="E7" s="430">
        <v>100703</v>
      </c>
      <c r="F7" s="430">
        <f>+G7+H7</f>
        <v>325926</v>
      </c>
      <c r="G7" s="430">
        <v>235602</v>
      </c>
      <c r="H7" s="430">
        <v>90324</v>
      </c>
      <c r="I7" s="146"/>
      <c r="J7" s="146"/>
      <c r="L7" s="146"/>
      <c r="M7" s="146"/>
      <c r="N7" s="146"/>
    </row>
    <row r="8" spans="1:14" ht="16.5" customHeight="1">
      <c r="A8" s="431" t="s">
        <v>65</v>
      </c>
      <c r="B8" s="432" t="s">
        <v>66</v>
      </c>
      <c r="C8" s="430">
        <f>+D8+E8</f>
        <v>73318</v>
      </c>
      <c r="D8" s="430">
        <v>54345</v>
      </c>
      <c r="E8" s="430">
        <v>18973</v>
      </c>
      <c r="F8" s="430">
        <f>+G8+H8</f>
        <v>63428</v>
      </c>
      <c r="G8" s="430">
        <v>47841</v>
      </c>
      <c r="H8" s="430">
        <v>15587</v>
      </c>
      <c r="I8" s="146"/>
      <c r="J8" s="146"/>
      <c r="L8" s="146"/>
      <c r="M8" s="146"/>
      <c r="N8" s="146"/>
    </row>
    <row r="9" spans="1:14" ht="16.5" customHeight="1">
      <c r="A9" s="431" t="s">
        <v>67</v>
      </c>
      <c r="B9" s="432" t="s">
        <v>68</v>
      </c>
      <c r="C9" s="430">
        <f t="shared" ref="C9:C72" si="0">+D9+E9</f>
        <v>121373</v>
      </c>
      <c r="D9" s="430">
        <v>88022</v>
      </c>
      <c r="E9" s="430">
        <v>33351</v>
      </c>
      <c r="F9" s="430">
        <f t="shared" ref="F9:F72" si="1">+G9+H9</f>
        <v>102330</v>
      </c>
      <c r="G9" s="430">
        <v>75359</v>
      </c>
      <c r="H9" s="430">
        <v>26971</v>
      </c>
      <c r="I9" s="146"/>
      <c r="J9" s="146"/>
      <c r="L9" s="146"/>
      <c r="M9" s="146"/>
      <c r="N9" s="146"/>
    </row>
    <row r="10" spans="1:14" ht="16.5" customHeight="1">
      <c r="A10" s="431" t="s">
        <v>69</v>
      </c>
      <c r="B10" s="432" t="s">
        <v>70</v>
      </c>
      <c r="C10" s="430">
        <f t="shared" si="0"/>
        <v>40799</v>
      </c>
      <c r="D10" s="430">
        <v>28661</v>
      </c>
      <c r="E10" s="430">
        <v>12138</v>
      </c>
      <c r="F10" s="430">
        <f t="shared" si="1"/>
        <v>33248</v>
      </c>
      <c r="G10" s="430">
        <v>24806</v>
      </c>
      <c r="H10" s="430">
        <v>8442</v>
      </c>
      <c r="I10" s="146"/>
      <c r="J10" s="146"/>
      <c r="L10" s="146"/>
      <c r="M10" s="146"/>
      <c r="N10" s="146"/>
    </row>
    <row r="11" spans="1:14" ht="16.5" customHeight="1">
      <c r="A11" s="431" t="s">
        <v>57</v>
      </c>
      <c r="B11" s="432" t="s">
        <v>58</v>
      </c>
      <c r="C11" s="430">
        <f t="shared" si="0"/>
        <v>51104</v>
      </c>
      <c r="D11" s="430">
        <v>36122</v>
      </c>
      <c r="E11" s="430">
        <v>14982</v>
      </c>
      <c r="F11" s="430">
        <f t="shared" si="1"/>
        <v>42919</v>
      </c>
      <c r="G11" s="430">
        <v>31096</v>
      </c>
      <c r="H11" s="430">
        <v>11823</v>
      </c>
      <c r="I11" s="146"/>
      <c r="J11" s="146"/>
      <c r="L11" s="146"/>
      <c r="M11" s="146"/>
      <c r="N11" s="146"/>
    </row>
    <row r="12" spans="1:14" ht="16.5" customHeight="1">
      <c r="A12" s="431" t="s">
        <v>59</v>
      </c>
      <c r="B12" s="432" t="s">
        <v>60</v>
      </c>
      <c r="C12" s="430">
        <f t="shared" si="0"/>
        <v>1445053</v>
      </c>
      <c r="D12" s="430">
        <v>939495</v>
      </c>
      <c r="E12" s="430">
        <v>505558</v>
      </c>
      <c r="F12" s="430">
        <f t="shared" si="1"/>
        <v>1202088</v>
      </c>
      <c r="G12" s="430">
        <v>820190</v>
      </c>
      <c r="H12" s="430">
        <v>381898</v>
      </c>
      <c r="I12" s="146"/>
      <c r="J12" s="146"/>
      <c r="L12" s="146"/>
      <c r="M12" s="146"/>
      <c r="N12" s="146"/>
    </row>
    <row r="13" spans="1:14" ht="16.5" customHeight="1">
      <c r="A13" s="431" t="s">
        <v>61</v>
      </c>
      <c r="B13" s="432" t="s">
        <v>62</v>
      </c>
      <c r="C13" s="430">
        <f t="shared" si="0"/>
        <v>721432</v>
      </c>
      <c r="D13" s="430">
        <v>475069</v>
      </c>
      <c r="E13" s="430">
        <v>246363</v>
      </c>
      <c r="F13" s="430">
        <f t="shared" si="1"/>
        <v>681221</v>
      </c>
      <c r="G13" s="430">
        <v>447913</v>
      </c>
      <c r="H13" s="430">
        <v>233308</v>
      </c>
      <c r="I13" s="146"/>
      <c r="J13" s="146"/>
      <c r="L13" s="146"/>
      <c r="M13" s="146"/>
      <c r="N13" s="146"/>
    </row>
    <row r="14" spans="1:14" ht="16.5" customHeight="1">
      <c r="A14" s="431" t="s">
        <v>234</v>
      </c>
      <c r="B14" s="432" t="s">
        <v>235</v>
      </c>
      <c r="C14" s="430">
        <f t="shared" si="0"/>
        <v>35686</v>
      </c>
      <c r="D14" s="430">
        <v>27802</v>
      </c>
      <c r="E14" s="430">
        <v>7884</v>
      </c>
      <c r="F14" s="430">
        <f t="shared" si="1"/>
        <v>31203</v>
      </c>
      <c r="G14" s="430">
        <v>25017</v>
      </c>
      <c r="H14" s="430">
        <v>6186</v>
      </c>
      <c r="I14" s="146"/>
      <c r="J14" s="146"/>
      <c r="L14" s="146"/>
      <c r="M14" s="146"/>
      <c r="N14" s="146"/>
    </row>
    <row r="15" spans="1:14" ht="16.5" customHeight="1">
      <c r="A15" s="431" t="s">
        <v>236</v>
      </c>
      <c r="B15" s="432" t="s">
        <v>191</v>
      </c>
      <c r="C15" s="430">
        <f t="shared" si="0"/>
        <v>200237</v>
      </c>
      <c r="D15" s="430">
        <v>132156</v>
      </c>
      <c r="E15" s="430">
        <v>68081</v>
      </c>
      <c r="F15" s="430">
        <f t="shared" si="1"/>
        <v>176024</v>
      </c>
      <c r="G15" s="430">
        <v>117902</v>
      </c>
      <c r="H15" s="430">
        <v>58122</v>
      </c>
      <c r="I15" s="146"/>
      <c r="J15" s="146"/>
      <c r="L15" s="146"/>
      <c r="M15" s="146"/>
      <c r="N15" s="146"/>
    </row>
    <row r="16" spans="1:14" ht="16.5" customHeight="1">
      <c r="A16" s="431">
        <v>10</v>
      </c>
      <c r="B16" s="432" t="s">
        <v>159</v>
      </c>
      <c r="C16" s="430">
        <f t="shared" si="0"/>
        <v>233008</v>
      </c>
      <c r="D16" s="430">
        <v>157414</v>
      </c>
      <c r="E16" s="430">
        <v>75594</v>
      </c>
      <c r="F16" s="430">
        <f t="shared" si="1"/>
        <v>207613</v>
      </c>
      <c r="G16" s="430">
        <v>142412</v>
      </c>
      <c r="H16" s="430">
        <v>65201</v>
      </c>
      <c r="I16" s="146"/>
      <c r="J16" s="146"/>
      <c r="L16" s="146"/>
      <c r="M16" s="146"/>
      <c r="N16" s="146"/>
    </row>
    <row r="17" spans="1:14" ht="16.5" customHeight="1">
      <c r="A17" s="433">
        <v>11</v>
      </c>
      <c r="B17" s="432" t="s">
        <v>160</v>
      </c>
      <c r="C17" s="430">
        <f t="shared" si="0"/>
        <v>57607</v>
      </c>
      <c r="D17" s="430">
        <v>40951</v>
      </c>
      <c r="E17" s="430">
        <v>16656</v>
      </c>
      <c r="F17" s="430">
        <f t="shared" si="1"/>
        <v>50597</v>
      </c>
      <c r="G17" s="430">
        <v>36998</v>
      </c>
      <c r="H17" s="430">
        <v>13599</v>
      </c>
      <c r="I17" s="146"/>
      <c r="J17" s="146"/>
      <c r="L17" s="146"/>
      <c r="M17" s="146"/>
      <c r="N17" s="146"/>
    </row>
    <row r="18" spans="1:14" ht="16.5" customHeight="1">
      <c r="A18" s="433">
        <v>12</v>
      </c>
      <c r="B18" s="432" t="s">
        <v>161</v>
      </c>
      <c r="C18" s="430">
        <f t="shared" si="0"/>
        <v>35578</v>
      </c>
      <c r="D18" s="430">
        <v>27482</v>
      </c>
      <c r="E18" s="430">
        <v>8096</v>
      </c>
      <c r="F18" s="430">
        <f t="shared" si="1"/>
        <v>31922</v>
      </c>
      <c r="G18" s="430">
        <v>25301</v>
      </c>
      <c r="H18" s="430">
        <v>6621</v>
      </c>
      <c r="I18" s="146"/>
      <c r="J18" s="146"/>
      <c r="L18" s="146"/>
      <c r="M18" s="146"/>
      <c r="N18" s="146"/>
    </row>
    <row r="19" spans="1:14" ht="16.5" customHeight="1">
      <c r="A19" s="433">
        <v>13</v>
      </c>
      <c r="B19" s="432" t="s">
        <v>162</v>
      </c>
      <c r="C19" s="430">
        <f t="shared" si="0"/>
        <v>41964</v>
      </c>
      <c r="D19" s="430">
        <v>32034</v>
      </c>
      <c r="E19" s="430">
        <v>9930</v>
      </c>
      <c r="F19" s="430">
        <f t="shared" si="1"/>
        <v>36182</v>
      </c>
      <c r="G19" s="430">
        <v>29102</v>
      </c>
      <c r="H19" s="430">
        <v>7080</v>
      </c>
      <c r="I19" s="146"/>
      <c r="J19" s="146"/>
      <c r="L19" s="146"/>
      <c r="M19" s="146"/>
      <c r="N19" s="146"/>
    </row>
    <row r="20" spans="1:14" ht="16.5" customHeight="1">
      <c r="A20" s="433">
        <v>14</v>
      </c>
      <c r="B20" s="432" t="s">
        <v>163</v>
      </c>
      <c r="C20" s="430">
        <f t="shared" si="0"/>
        <v>70177</v>
      </c>
      <c r="D20" s="430">
        <v>46666</v>
      </c>
      <c r="E20" s="430">
        <v>23511</v>
      </c>
      <c r="F20" s="430">
        <f t="shared" si="1"/>
        <v>64445</v>
      </c>
      <c r="G20" s="430">
        <v>43493</v>
      </c>
      <c r="H20" s="430">
        <v>20952</v>
      </c>
      <c r="I20" s="146"/>
      <c r="J20" s="146"/>
      <c r="L20" s="146"/>
      <c r="M20" s="146"/>
      <c r="N20" s="146"/>
    </row>
    <row r="21" spans="1:14" ht="16.5" customHeight="1">
      <c r="A21" s="433">
        <v>15</v>
      </c>
      <c r="B21" s="432" t="s">
        <v>164</v>
      </c>
      <c r="C21" s="430">
        <f t="shared" si="0"/>
        <v>41554</v>
      </c>
      <c r="D21" s="430">
        <v>29403</v>
      </c>
      <c r="E21" s="430">
        <v>12151</v>
      </c>
      <c r="F21" s="430">
        <f t="shared" si="1"/>
        <v>35371</v>
      </c>
      <c r="G21" s="430">
        <v>25890</v>
      </c>
      <c r="H21" s="430">
        <v>9481</v>
      </c>
      <c r="I21" s="146"/>
      <c r="J21" s="146"/>
      <c r="L21" s="146"/>
      <c r="M21" s="146"/>
      <c r="N21" s="146"/>
    </row>
    <row r="22" spans="1:14" ht="16.5" customHeight="1">
      <c r="A22" s="433">
        <v>16</v>
      </c>
      <c r="B22" s="432" t="s">
        <v>165</v>
      </c>
      <c r="C22" s="430">
        <f t="shared" si="0"/>
        <v>811390</v>
      </c>
      <c r="D22" s="430">
        <v>538960</v>
      </c>
      <c r="E22" s="430">
        <v>272430</v>
      </c>
      <c r="F22" s="430">
        <f t="shared" si="1"/>
        <v>756644</v>
      </c>
      <c r="G22" s="430">
        <v>505737</v>
      </c>
      <c r="H22" s="430">
        <v>250907</v>
      </c>
      <c r="I22" s="146"/>
      <c r="J22" s="146"/>
      <c r="L22" s="146"/>
      <c r="M22" s="146"/>
      <c r="N22" s="146"/>
    </row>
    <row r="23" spans="1:14" ht="16.5" customHeight="1">
      <c r="A23" s="433">
        <v>17</v>
      </c>
      <c r="B23" s="432" t="s">
        <v>166</v>
      </c>
      <c r="C23" s="430">
        <f t="shared" si="0"/>
        <v>112909</v>
      </c>
      <c r="D23" s="430">
        <v>77290</v>
      </c>
      <c r="E23" s="430">
        <v>35619</v>
      </c>
      <c r="F23" s="430">
        <f t="shared" si="1"/>
        <v>100291</v>
      </c>
      <c r="G23" s="430">
        <v>70483</v>
      </c>
      <c r="H23" s="430">
        <v>29808</v>
      </c>
      <c r="I23" s="146"/>
      <c r="J23" s="146"/>
      <c r="L23" s="146"/>
      <c r="M23" s="146"/>
      <c r="N23" s="146"/>
    </row>
    <row r="24" spans="1:14" ht="16.5" customHeight="1">
      <c r="A24" s="433">
        <v>18</v>
      </c>
      <c r="B24" s="432" t="s">
        <v>167</v>
      </c>
      <c r="C24" s="430">
        <f t="shared" si="0"/>
        <v>32544</v>
      </c>
      <c r="D24" s="430">
        <v>23747</v>
      </c>
      <c r="E24" s="430">
        <v>8797</v>
      </c>
      <c r="F24" s="430">
        <f t="shared" si="1"/>
        <v>30106</v>
      </c>
      <c r="G24" s="430">
        <v>22048</v>
      </c>
      <c r="H24" s="430">
        <v>8058</v>
      </c>
      <c r="I24" s="146"/>
      <c r="J24" s="146"/>
      <c r="L24" s="146"/>
      <c r="M24" s="146"/>
      <c r="N24" s="146"/>
    </row>
    <row r="25" spans="1:14" ht="16.5" customHeight="1">
      <c r="A25" s="433">
        <v>19</v>
      </c>
      <c r="B25" s="434" t="s">
        <v>168</v>
      </c>
      <c r="C25" s="430">
        <f t="shared" si="0"/>
        <v>77444</v>
      </c>
      <c r="D25" s="430">
        <v>54707</v>
      </c>
      <c r="E25" s="430">
        <v>22737</v>
      </c>
      <c r="F25" s="430">
        <f t="shared" si="1"/>
        <v>64738</v>
      </c>
      <c r="G25" s="430">
        <v>46432</v>
      </c>
      <c r="H25" s="430">
        <v>18306</v>
      </c>
      <c r="I25" s="146"/>
      <c r="J25" s="146"/>
      <c r="L25" s="146"/>
      <c r="M25" s="146"/>
      <c r="N25" s="146"/>
    </row>
    <row r="26" spans="1:14" ht="16.5" customHeight="1">
      <c r="A26" s="433">
        <v>20</v>
      </c>
      <c r="B26" s="434" t="s">
        <v>169</v>
      </c>
      <c r="C26" s="430">
        <f t="shared" si="0"/>
        <v>233041</v>
      </c>
      <c r="D26" s="430">
        <v>146108</v>
      </c>
      <c r="E26" s="430">
        <v>86933</v>
      </c>
      <c r="F26" s="430">
        <f t="shared" si="1"/>
        <v>207588</v>
      </c>
      <c r="G26" s="430">
        <v>131346</v>
      </c>
      <c r="H26" s="430">
        <v>76242</v>
      </c>
      <c r="I26" s="146"/>
      <c r="J26" s="146"/>
      <c r="L26" s="146"/>
      <c r="M26" s="146"/>
      <c r="N26" s="146"/>
    </row>
    <row r="27" spans="1:14" ht="16.5" customHeight="1">
      <c r="A27" s="433">
        <v>21</v>
      </c>
      <c r="B27" s="434" t="s">
        <v>201</v>
      </c>
      <c r="C27" s="430">
        <f t="shared" si="0"/>
        <v>188641</v>
      </c>
      <c r="D27" s="430">
        <v>141358</v>
      </c>
      <c r="E27" s="430">
        <v>47283</v>
      </c>
      <c r="F27" s="430">
        <f t="shared" si="1"/>
        <v>171495</v>
      </c>
      <c r="G27" s="430">
        <v>130531</v>
      </c>
      <c r="H27" s="430">
        <v>40964</v>
      </c>
      <c r="I27" s="146"/>
      <c r="J27" s="146"/>
      <c r="L27" s="146"/>
      <c r="M27" s="146"/>
      <c r="N27" s="146"/>
    </row>
    <row r="28" spans="1:14" ht="16.5" customHeight="1">
      <c r="A28" s="433">
        <v>22</v>
      </c>
      <c r="B28" s="434" t="s">
        <v>202</v>
      </c>
      <c r="C28" s="430">
        <f t="shared" si="0"/>
        <v>70950</v>
      </c>
      <c r="D28" s="430">
        <v>43772</v>
      </c>
      <c r="E28" s="430">
        <v>27178</v>
      </c>
      <c r="F28" s="430">
        <f t="shared" si="1"/>
        <v>64416</v>
      </c>
      <c r="G28" s="430">
        <v>40173</v>
      </c>
      <c r="H28" s="430">
        <v>24243</v>
      </c>
      <c r="I28" s="146"/>
      <c r="J28" s="146"/>
      <c r="L28" s="146"/>
      <c r="M28" s="146"/>
      <c r="N28" s="146"/>
    </row>
    <row r="29" spans="1:14" ht="16.5" customHeight="1">
      <c r="A29" s="433">
        <v>23</v>
      </c>
      <c r="B29" s="434" t="s">
        <v>203</v>
      </c>
      <c r="C29" s="430">
        <f t="shared" si="0"/>
        <v>98008</v>
      </c>
      <c r="D29" s="430">
        <v>76548</v>
      </c>
      <c r="E29" s="430">
        <v>21460</v>
      </c>
      <c r="F29" s="430">
        <f t="shared" si="1"/>
        <v>86325</v>
      </c>
      <c r="G29" s="430">
        <v>68544</v>
      </c>
      <c r="H29" s="430">
        <v>17781</v>
      </c>
      <c r="I29" s="146"/>
      <c r="J29" s="146"/>
      <c r="L29" s="146"/>
      <c r="M29" s="146"/>
      <c r="N29" s="146"/>
    </row>
    <row r="30" spans="1:14" ht="16.5" customHeight="1">
      <c r="A30" s="433">
        <v>24</v>
      </c>
      <c r="B30" s="434" t="s">
        <v>249</v>
      </c>
      <c r="C30" s="430">
        <f t="shared" si="0"/>
        <v>38215</v>
      </c>
      <c r="D30" s="430">
        <v>28470</v>
      </c>
      <c r="E30" s="430">
        <v>9745</v>
      </c>
      <c r="F30" s="430">
        <f t="shared" si="1"/>
        <v>33842</v>
      </c>
      <c r="G30" s="430">
        <v>25764</v>
      </c>
      <c r="H30" s="430">
        <v>8078</v>
      </c>
      <c r="I30" s="146"/>
      <c r="J30" s="146"/>
      <c r="L30" s="146"/>
      <c r="M30" s="146"/>
      <c r="N30" s="146"/>
    </row>
    <row r="31" spans="1:14" ht="16.5" customHeight="1">
      <c r="A31" s="433">
        <v>25</v>
      </c>
      <c r="B31" s="434" t="s">
        <v>250</v>
      </c>
      <c r="C31" s="430">
        <f t="shared" si="0"/>
        <v>110551</v>
      </c>
      <c r="D31" s="430">
        <v>83877</v>
      </c>
      <c r="E31" s="430">
        <v>26674</v>
      </c>
      <c r="F31" s="430">
        <f t="shared" si="1"/>
        <v>96526</v>
      </c>
      <c r="G31" s="430">
        <v>75354</v>
      </c>
      <c r="H31" s="430">
        <v>21172</v>
      </c>
      <c r="I31" s="146"/>
      <c r="J31" s="146"/>
      <c r="L31" s="146"/>
      <c r="M31" s="146"/>
      <c r="N31" s="146"/>
    </row>
    <row r="32" spans="1:14" ht="16.5" customHeight="1">
      <c r="A32" s="433">
        <v>26</v>
      </c>
      <c r="B32" s="434" t="s">
        <v>4</v>
      </c>
      <c r="C32" s="430">
        <f t="shared" si="0"/>
        <v>203585</v>
      </c>
      <c r="D32" s="430">
        <v>137522</v>
      </c>
      <c r="E32" s="430">
        <v>66063</v>
      </c>
      <c r="F32" s="430">
        <f t="shared" si="1"/>
        <v>185942</v>
      </c>
      <c r="G32" s="430">
        <v>127376</v>
      </c>
      <c r="H32" s="430">
        <v>58566</v>
      </c>
      <c r="I32" s="146"/>
      <c r="J32" s="146"/>
      <c r="L32" s="146"/>
      <c r="M32" s="146"/>
      <c r="N32" s="146"/>
    </row>
    <row r="33" spans="1:14" ht="16.5" customHeight="1">
      <c r="A33" s="433">
        <v>27</v>
      </c>
      <c r="B33" s="434" t="s">
        <v>20</v>
      </c>
      <c r="C33" s="430">
        <f t="shared" si="0"/>
        <v>382733</v>
      </c>
      <c r="D33" s="430">
        <v>299916</v>
      </c>
      <c r="E33" s="430">
        <v>82817</v>
      </c>
      <c r="F33" s="430">
        <f t="shared" si="1"/>
        <v>352513</v>
      </c>
      <c r="G33" s="430">
        <v>279894</v>
      </c>
      <c r="H33" s="430">
        <v>72619</v>
      </c>
      <c r="I33" s="146"/>
      <c r="J33" s="146"/>
      <c r="L33" s="146"/>
      <c r="M33" s="146"/>
      <c r="N33" s="146"/>
    </row>
    <row r="34" spans="1:14" ht="16.5" customHeight="1">
      <c r="A34" s="431">
        <v>28</v>
      </c>
      <c r="B34" s="432" t="s">
        <v>276</v>
      </c>
      <c r="C34" s="430">
        <f t="shared" si="0"/>
        <v>68938</v>
      </c>
      <c r="D34" s="430">
        <v>45668</v>
      </c>
      <c r="E34" s="430">
        <v>23270</v>
      </c>
      <c r="F34" s="430">
        <f t="shared" si="1"/>
        <v>59230</v>
      </c>
      <c r="G34" s="430">
        <v>39739</v>
      </c>
      <c r="H34" s="430">
        <v>19491</v>
      </c>
      <c r="I34" s="146"/>
      <c r="J34" s="146"/>
      <c r="L34" s="146"/>
      <c r="M34" s="146"/>
      <c r="N34" s="146"/>
    </row>
    <row r="35" spans="1:14" ht="16.5" customHeight="1">
      <c r="A35" s="431">
        <v>29</v>
      </c>
      <c r="B35" s="432" t="s">
        <v>277</v>
      </c>
      <c r="C35" s="430">
        <f t="shared" si="0"/>
        <v>20575</v>
      </c>
      <c r="D35" s="430">
        <v>14374</v>
      </c>
      <c r="E35" s="430">
        <v>6201</v>
      </c>
      <c r="F35" s="430">
        <f t="shared" si="1"/>
        <v>15861</v>
      </c>
      <c r="G35" s="430">
        <v>12186</v>
      </c>
      <c r="H35" s="430">
        <v>3675</v>
      </c>
      <c r="I35" s="146"/>
      <c r="J35" s="146"/>
      <c r="L35" s="146"/>
      <c r="M35" s="146"/>
      <c r="N35" s="146"/>
    </row>
    <row r="36" spans="1:14" ht="16.5" customHeight="1">
      <c r="A36" s="431">
        <v>30</v>
      </c>
      <c r="B36" s="432" t="s">
        <v>278</v>
      </c>
      <c r="C36" s="430">
        <f t="shared" si="0"/>
        <v>29794</v>
      </c>
      <c r="D36" s="430">
        <v>23991</v>
      </c>
      <c r="E36" s="430">
        <v>5803</v>
      </c>
      <c r="F36" s="430">
        <f t="shared" si="1"/>
        <v>26986</v>
      </c>
      <c r="G36" s="430">
        <v>22386</v>
      </c>
      <c r="H36" s="430">
        <v>4600</v>
      </c>
      <c r="I36" s="146"/>
      <c r="J36" s="146"/>
      <c r="L36" s="146"/>
      <c r="M36" s="146"/>
      <c r="N36" s="146"/>
    </row>
    <row r="37" spans="1:14" ht="16.5" customHeight="1">
      <c r="A37" s="431">
        <v>31</v>
      </c>
      <c r="B37" s="432" t="s">
        <v>146</v>
      </c>
      <c r="C37" s="430">
        <f t="shared" si="0"/>
        <v>223371</v>
      </c>
      <c r="D37" s="430">
        <v>161597</v>
      </c>
      <c r="E37" s="430">
        <v>61774</v>
      </c>
      <c r="F37" s="430">
        <f t="shared" si="1"/>
        <v>187479</v>
      </c>
      <c r="G37" s="430">
        <v>139635</v>
      </c>
      <c r="H37" s="430">
        <v>47844</v>
      </c>
      <c r="I37" s="146"/>
      <c r="J37" s="146"/>
      <c r="L37" s="146"/>
      <c r="M37" s="146"/>
      <c r="N37" s="146"/>
    </row>
    <row r="38" spans="1:14" ht="16.5" customHeight="1">
      <c r="A38" s="431">
        <v>32</v>
      </c>
      <c r="B38" s="432" t="s">
        <v>181</v>
      </c>
      <c r="C38" s="430">
        <f t="shared" si="0"/>
        <v>79309</v>
      </c>
      <c r="D38" s="430">
        <v>53827</v>
      </c>
      <c r="E38" s="430">
        <v>25482</v>
      </c>
      <c r="F38" s="430">
        <f t="shared" si="1"/>
        <v>62954</v>
      </c>
      <c r="G38" s="430">
        <v>44124</v>
      </c>
      <c r="H38" s="430">
        <v>18830</v>
      </c>
      <c r="I38" s="146"/>
      <c r="J38" s="146"/>
      <c r="L38" s="146"/>
      <c r="M38" s="146"/>
      <c r="N38" s="146"/>
    </row>
    <row r="39" spans="1:14" ht="16.5" customHeight="1">
      <c r="A39" s="431">
        <v>33</v>
      </c>
      <c r="B39" s="432" t="s">
        <v>6</v>
      </c>
      <c r="C39" s="430">
        <f t="shared" si="0"/>
        <v>324353</v>
      </c>
      <c r="D39" s="430">
        <v>232187</v>
      </c>
      <c r="E39" s="430">
        <v>92166</v>
      </c>
      <c r="F39" s="430">
        <f t="shared" si="1"/>
        <v>286241</v>
      </c>
      <c r="G39" s="430">
        <v>208414</v>
      </c>
      <c r="H39" s="430">
        <v>77827</v>
      </c>
      <c r="I39" s="146"/>
      <c r="J39" s="146"/>
      <c r="L39" s="146"/>
      <c r="M39" s="146"/>
      <c r="N39" s="146"/>
    </row>
    <row r="40" spans="1:14" ht="16.5" customHeight="1">
      <c r="A40" s="431">
        <v>34</v>
      </c>
      <c r="B40" s="432" t="s">
        <v>7</v>
      </c>
      <c r="C40" s="430">
        <f t="shared" si="0"/>
        <v>4692535</v>
      </c>
      <c r="D40" s="430">
        <v>3031336</v>
      </c>
      <c r="E40" s="430">
        <v>1661199</v>
      </c>
      <c r="F40" s="430">
        <f t="shared" si="1"/>
        <v>4361756</v>
      </c>
      <c r="G40" s="430">
        <v>2855425</v>
      </c>
      <c r="H40" s="430">
        <v>1506331</v>
      </c>
      <c r="I40" s="146"/>
      <c r="J40" s="146"/>
      <c r="L40" s="146"/>
      <c r="M40" s="146"/>
      <c r="N40" s="146"/>
    </row>
    <row r="41" spans="1:14" ht="16.5" customHeight="1">
      <c r="A41" s="431">
        <v>35</v>
      </c>
      <c r="B41" s="432" t="s">
        <v>8</v>
      </c>
      <c r="C41" s="430">
        <f t="shared" si="0"/>
        <v>1069045</v>
      </c>
      <c r="D41" s="430">
        <v>698243</v>
      </c>
      <c r="E41" s="430">
        <v>370802</v>
      </c>
      <c r="F41" s="430">
        <f t="shared" si="1"/>
        <v>1001295</v>
      </c>
      <c r="G41" s="430">
        <v>653946</v>
      </c>
      <c r="H41" s="430">
        <v>347349</v>
      </c>
      <c r="I41" s="146"/>
      <c r="J41" s="146"/>
      <c r="L41" s="146"/>
      <c r="M41" s="146"/>
      <c r="N41" s="146"/>
    </row>
    <row r="42" spans="1:14" ht="16.5" customHeight="1">
      <c r="A42" s="431">
        <v>36</v>
      </c>
      <c r="B42" s="432" t="s">
        <v>9</v>
      </c>
      <c r="C42" s="430">
        <f t="shared" si="0"/>
        <v>30086</v>
      </c>
      <c r="D42" s="430">
        <v>21495</v>
      </c>
      <c r="E42" s="430">
        <v>8591</v>
      </c>
      <c r="F42" s="430">
        <f t="shared" si="1"/>
        <v>26065</v>
      </c>
      <c r="G42" s="430">
        <v>18945</v>
      </c>
      <c r="H42" s="430">
        <v>7120</v>
      </c>
      <c r="I42" s="146"/>
      <c r="J42" s="146"/>
      <c r="L42" s="146"/>
      <c r="M42" s="146"/>
      <c r="N42" s="146"/>
    </row>
    <row r="43" spans="1:14" ht="16.5" customHeight="1">
      <c r="A43" s="433">
        <v>37</v>
      </c>
      <c r="B43" s="432" t="s">
        <v>10</v>
      </c>
      <c r="C43" s="430">
        <f t="shared" si="0"/>
        <v>60656</v>
      </c>
      <c r="D43" s="430">
        <v>42618</v>
      </c>
      <c r="E43" s="430">
        <v>18038</v>
      </c>
      <c r="F43" s="430">
        <f t="shared" si="1"/>
        <v>54330</v>
      </c>
      <c r="G43" s="430">
        <v>38845</v>
      </c>
      <c r="H43" s="430">
        <v>15485</v>
      </c>
      <c r="I43" s="146"/>
      <c r="J43" s="146"/>
      <c r="L43" s="146"/>
      <c r="M43" s="146"/>
      <c r="N43" s="146"/>
    </row>
    <row r="44" spans="1:14" ht="16.5" customHeight="1">
      <c r="A44" s="433">
        <v>38</v>
      </c>
      <c r="B44" s="432" t="s">
        <v>11</v>
      </c>
      <c r="C44" s="430">
        <f t="shared" si="0"/>
        <v>270313</v>
      </c>
      <c r="D44" s="430">
        <v>205787</v>
      </c>
      <c r="E44" s="430">
        <v>64526</v>
      </c>
      <c r="F44" s="430">
        <f t="shared" si="1"/>
        <v>251238</v>
      </c>
      <c r="G44" s="430">
        <v>192850</v>
      </c>
      <c r="H44" s="430">
        <v>58388</v>
      </c>
      <c r="I44" s="146"/>
      <c r="J44" s="146"/>
      <c r="L44" s="146"/>
      <c r="M44" s="146"/>
      <c r="N44" s="146"/>
    </row>
    <row r="45" spans="1:14" ht="16.5" customHeight="1">
      <c r="A45" s="433">
        <v>39</v>
      </c>
      <c r="B45" s="432" t="s">
        <v>12</v>
      </c>
      <c r="C45" s="430">
        <f t="shared" si="0"/>
        <v>81410</v>
      </c>
      <c r="D45" s="430">
        <v>52271</v>
      </c>
      <c r="E45" s="430">
        <v>29139</v>
      </c>
      <c r="F45" s="430">
        <f t="shared" si="1"/>
        <v>73676</v>
      </c>
      <c r="G45" s="430">
        <v>48177</v>
      </c>
      <c r="H45" s="430">
        <v>25499</v>
      </c>
      <c r="I45" s="146"/>
      <c r="J45" s="146"/>
      <c r="L45" s="146"/>
      <c r="M45" s="146"/>
      <c r="N45" s="146"/>
    </row>
    <row r="46" spans="1:14" ht="16.5" customHeight="1">
      <c r="A46" s="433">
        <v>40</v>
      </c>
      <c r="B46" s="432" t="s">
        <v>13</v>
      </c>
      <c r="C46" s="430">
        <f t="shared" si="0"/>
        <v>32494</v>
      </c>
      <c r="D46" s="430">
        <v>24871</v>
      </c>
      <c r="E46" s="430">
        <v>7623</v>
      </c>
      <c r="F46" s="430">
        <f t="shared" si="1"/>
        <v>27632</v>
      </c>
      <c r="G46" s="430">
        <v>21746</v>
      </c>
      <c r="H46" s="430">
        <v>5886</v>
      </c>
      <c r="I46" s="146"/>
      <c r="J46" s="146"/>
      <c r="L46" s="146"/>
      <c r="M46" s="146"/>
      <c r="N46" s="146"/>
    </row>
    <row r="47" spans="1:14" ht="16.5" customHeight="1">
      <c r="A47" s="433">
        <v>41</v>
      </c>
      <c r="B47" s="432" t="s">
        <v>89</v>
      </c>
      <c r="C47" s="430">
        <f t="shared" si="0"/>
        <v>615997</v>
      </c>
      <c r="D47" s="430">
        <v>446228</v>
      </c>
      <c r="E47" s="430">
        <v>169769</v>
      </c>
      <c r="F47" s="430">
        <f t="shared" si="1"/>
        <v>579062</v>
      </c>
      <c r="G47" s="430">
        <v>422405</v>
      </c>
      <c r="H47" s="430">
        <v>156657</v>
      </c>
      <c r="I47" s="146"/>
      <c r="J47" s="146"/>
      <c r="L47" s="146"/>
      <c r="M47" s="146"/>
      <c r="N47" s="146"/>
    </row>
    <row r="48" spans="1:14" ht="16.5" customHeight="1">
      <c r="A48" s="433">
        <v>42</v>
      </c>
      <c r="B48" s="432" t="s">
        <v>279</v>
      </c>
      <c r="C48" s="430">
        <f t="shared" si="0"/>
        <v>401052</v>
      </c>
      <c r="D48" s="430">
        <v>303182</v>
      </c>
      <c r="E48" s="430">
        <v>97870</v>
      </c>
      <c r="F48" s="430">
        <f t="shared" si="1"/>
        <v>352396</v>
      </c>
      <c r="G48" s="430">
        <v>271028</v>
      </c>
      <c r="H48" s="430">
        <v>81368</v>
      </c>
      <c r="I48" s="146"/>
      <c r="J48" s="146"/>
      <c r="L48" s="146"/>
      <c r="M48" s="146"/>
      <c r="N48" s="146"/>
    </row>
    <row r="49" spans="1:14" ht="16.5" customHeight="1">
      <c r="A49" s="433">
        <v>43</v>
      </c>
      <c r="B49" s="432" t="s">
        <v>84</v>
      </c>
      <c r="C49" s="430">
        <f t="shared" si="0"/>
        <v>107026</v>
      </c>
      <c r="D49" s="430">
        <v>77803</v>
      </c>
      <c r="E49" s="430">
        <v>29223</v>
      </c>
      <c r="F49" s="430">
        <f t="shared" si="1"/>
        <v>93145</v>
      </c>
      <c r="G49" s="430">
        <v>69170</v>
      </c>
      <c r="H49" s="430">
        <v>23975</v>
      </c>
      <c r="I49" s="146"/>
      <c r="J49" s="146"/>
      <c r="L49" s="146"/>
      <c r="M49" s="146"/>
      <c r="N49" s="146"/>
    </row>
    <row r="50" spans="1:14" ht="16.5" customHeight="1">
      <c r="A50" s="433">
        <v>44</v>
      </c>
      <c r="B50" s="432" t="s">
        <v>85</v>
      </c>
      <c r="C50" s="430">
        <f t="shared" si="0"/>
        <v>127094</v>
      </c>
      <c r="D50" s="430">
        <v>95556</v>
      </c>
      <c r="E50" s="430">
        <v>31538</v>
      </c>
      <c r="F50" s="430">
        <f t="shared" si="1"/>
        <v>115867</v>
      </c>
      <c r="G50" s="430">
        <v>87451</v>
      </c>
      <c r="H50" s="430">
        <v>28416</v>
      </c>
      <c r="I50" s="146"/>
      <c r="J50" s="146"/>
      <c r="L50" s="146"/>
      <c r="M50" s="146"/>
      <c r="N50" s="146"/>
    </row>
    <row r="51" spans="1:14" ht="16.5" customHeight="1">
      <c r="A51" s="433">
        <v>45</v>
      </c>
      <c r="B51" s="434" t="s">
        <v>86</v>
      </c>
      <c r="C51" s="430">
        <f t="shared" si="0"/>
        <v>299650</v>
      </c>
      <c r="D51" s="430">
        <v>204662</v>
      </c>
      <c r="E51" s="430">
        <v>94988</v>
      </c>
      <c r="F51" s="430">
        <f t="shared" si="1"/>
        <v>270108</v>
      </c>
      <c r="G51" s="430">
        <v>185523</v>
      </c>
      <c r="H51" s="430">
        <v>84585</v>
      </c>
      <c r="I51" s="146"/>
      <c r="J51" s="146"/>
      <c r="L51" s="146"/>
      <c r="M51" s="146"/>
      <c r="N51" s="146"/>
    </row>
    <row r="52" spans="1:14" ht="16.5" customHeight="1">
      <c r="A52" s="433">
        <v>46</v>
      </c>
      <c r="B52" s="434" t="s">
        <v>366</v>
      </c>
      <c r="C52" s="430">
        <f t="shared" si="0"/>
        <v>188773</v>
      </c>
      <c r="D52" s="430">
        <v>150343</v>
      </c>
      <c r="E52" s="430">
        <v>38430</v>
      </c>
      <c r="F52" s="430">
        <f t="shared" si="1"/>
        <v>167056</v>
      </c>
      <c r="G52" s="430">
        <v>135502</v>
      </c>
      <c r="H52" s="430">
        <v>31554</v>
      </c>
      <c r="I52" s="146"/>
      <c r="J52" s="146"/>
      <c r="L52" s="146"/>
      <c r="M52" s="146"/>
      <c r="N52" s="146"/>
    </row>
    <row r="53" spans="1:14" ht="16.5" customHeight="1">
      <c r="A53" s="433">
        <v>47</v>
      </c>
      <c r="B53" s="434" t="s">
        <v>87</v>
      </c>
      <c r="C53" s="430">
        <f t="shared" si="0"/>
        <v>110635</v>
      </c>
      <c r="D53" s="430">
        <v>86173</v>
      </c>
      <c r="E53" s="430">
        <v>24462</v>
      </c>
      <c r="F53" s="430">
        <f t="shared" si="1"/>
        <v>99958</v>
      </c>
      <c r="G53" s="430">
        <v>79326</v>
      </c>
      <c r="H53" s="430">
        <v>20632</v>
      </c>
      <c r="I53" s="146"/>
      <c r="J53" s="146"/>
      <c r="L53" s="146"/>
      <c r="M53" s="146"/>
      <c r="N53" s="146"/>
    </row>
    <row r="54" spans="1:14" ht="16.5" customHeight="1">
      <c r="A54" s="433">
        <v>48</v>
      </c>
      <c r="B54" s="434" t="s">
        <v>195</v>
      </c>
      <c r="C54" s="430">
        <f t="shared" si="0"/>
        <v>290935</v>
      </c>
      <c r="D54" s="430">
        <v>201616</v>
      </c>
      <c r="E54" s="430">
        <v>89319</v>
      </c>
      <c r="F54" s="430">
        <f t="shared" si="1"/>
        <v>271627</v>
      </c>
      <c r="G54" s="430">
        <v>189525</v>
      </c>
      <c r="H54" s="430">
        <v>82102</v>
      </c>
      <c r="I54" s="146"/>
      <c r="J54" s="146"/>
      <c r="L54" s="146"/>
      <c r="M54" s="146"/>
      <c r="N54" s="146"/>
    </row>
    <row r="55" spans="1:14" ht="16.5" customHeight="1">
      <c r="A55" s="433">
        <v>49</v>
      </c>
      <c r="B55" s="434" t="s">
        <v>196</v>
      </c>
      <c r="C55" s="430">
        <f t="shared" si="0"/>
        <v>39543</v>
      </c>
      <c r="D55" s="430">
        <v>29181</v>
      </c>
      <c r="E55" s="430">
        <v>10362</v>
      </c>
      <c r="F55" s="430">
        <f t="shared" si="1"/>
        <v>32252</v>
      </c>
      <c r="G55" s="430">
        <v>24728</v>
      </c>
      <c r="H55" s="430">
        <v>7524</v>
      </c>
      <c r="I55" s="146"/>
      <c r="J55" s="146"/>
      <c r="L55" s="146"/>
      <c r="M55" s="146"/>
      <c r="N55" s="146"/>
    </row>
    <row r="56" spans="1:14" ht="16.5" customHeight="1">
      <c r="A56" s="433">
        <v>50</v>
      </c>
      <c r="B56" s="434" t="s">
        <v>197</v>
      </c>
      <c r="C56" s="430">
        <f t="shared" si="0"/>
        <v>53447</v>
      </c>
      <c r="D56" s="430">
        <v>38725</v>
      </c>
      <c r="E56" s="430">
        <v>14722</v>
      </c>
      <c r="F56" s="430">
        <f t="shared" si="1"/>
        <v>45905</v>
      </c>
      <c r="G56" s="430">
        <v>34237</v>
      </c>
      <c r="H56" s="430">
        <v>11668</v>
      </c>
      <c r="I56" s="146"/>
      <c r="J56" s="146"/>
      <c r="L56" s="146"/>
      <c r="M56" s="146"/>
      <c r="N56" s="146"/>
    </row>
    <row r="57" spans="1:14" ht="16.5" customHeight="1">
      <c r="A57" s="433">
        <v>51</v>
      </c>
      <c r="B57" s="434" t="s">
        <v>198</v>
      </c>
      <c r="C57" s="430">
        <f t="shared" si="0"/>
        <v>48239</v>
      </c>
      <c r="D57" s="430">
        <v>35872</v>
      </c>
      <c r="E57" s="430">
        <v>12367</v>
      </c>
      <c r="F57" s="430">
        <f t="shared" si="1"/>
        <v>40231</v>
      </c>
      <c r="G57" s="430">
        <v>30618</v>
      </c>
      <c r="H57" s="430">
        <v>9613</v>
      </c>
      <c r="I57" s="146"/>
      <c r="J57" s="146"/>
      <c r="L57" s="146"/>
      <c r="M57" s="146"/>
      <c r="N57" s="146"/>
    </row>
    <row r="58" spans="1:14" ht="16.5" customHeight="1">
      <c r="A58" s="433">
        <v>52</v>
      </c>
      <c r="B58" s="434" t="s">
        <v>199</v>
      </c>
      <c r="C58" s="430">
        <f t="shared" si="0"/>
        <v>106474</v>
      </c>
      <c r="D58" s="430">
        <v>69635</v>
      </c>
      <c r="E58" s="430">
        <v>36839</v>
      </c>
      <c r="F58" s="430">
        <f t="shared" si="1"/>
        <v>91863</v>
      </c>
      <c r="G58" s="430">
        <v>59822</v>
      </c>
      <c r="H58" s="430">
        <v>32041</v>
      </c>
      <c r="I58" s="146"/>
      <c r="J58" s="146"/>
      <c r="L58" s="146"/>
      <c r="M58" s="146"/>
      <c r="N58" s="146"/>
    </row>
    <row r="59" spans="1:14" ht="16.5" customHeight="1">
      <c r="A59" s="433">
        <v>53</v>
      </c>
      <c r="B59" s="434" t="s">
        <v>200</v>
      </c>
      <c r="C59" s="430">
        <f t="shared" si="0"/>
        <v>67904</v>
      </c>
      <c r="D59" s="430">
        <v>49885</v>
      </c>
      <c r="E59" s="430">
        <v>18019</v>
      </c>
      <c r="F59" s="430">
        <f t="shared" si="1"/>
        <v>58060</v>
      </c>
      <c r="G59" s="430">
        <v>43474</v>
      </c>
      <c r="H59" s="430">
        <v>14586</v>
      </c>
      <c r="I59" s="146"/>
      <c r="J59" s="146"/>
      <c r="L59" s="146"/>
      <c r="M59" s="146"/>
      <c r="N59" s="146"/>
    </row>
    <row r="60" spans="1:14" ht="16.5" customHeight="1">
      <c r="A60" s="431">
        <v>54</v>
      </c>
      <c r="B60" s="432" t="s">
        <v>317</v>
      </c>
      <c r="C60" s="430">
        <f t="shared" si="0"/>
        <v>228036</v>
      </c>
      <c r="D60" s="430">
        <v>159900</v>
      </c>
      <c r="E60" s="430">
        <v>68136</v>
      </c>
      <c r="F60" s="430">
        <f t="shared" si="1"/>
        <v>202497</v>
      </c>
      <c r="G60" s="430">
        <v>143798</v>
      </c>
      <c r="H60" s="430">
        <v>58699</v>
      </c>
      <c r="I60" s="146"/>
      <c r="J60" s="146"/>
      <c r="L60" s="146"/>
      <c r="M60" s="146"/>
      <c r="N60" s="146"/>
    </row>
    <row r="61" spans="1:14" ht="16.5" customHeight="1">
      <c r="A61" s="431">
        <v>55</v>
      </c>
      <c r="B61" s="432" t="s">
        <v>318</v>
      </c>
      <c r="C61" s="430">
        <f t="shared" si="0"/>
        <v>207935</v>
      </c>
      <c r="D61" s="430">
        <v>139747</v>
      </c>
      <c r="E61" s="430">
        <v>68188</v>
      </c>
      <c r="F61" s="430">
        <f t="shared" si="1"/>
        <v>186833</v>
      </c>
      <c r="G61" s="430">
        <v>126320</v>
      </c>
      <c r="H61" s="430">
        <v>60513</v>
      </c>
      <c r="I61" s="146"/>
      <c r="J61" s="146"/>
      <c r="L61" s="146"/>
      <c r="M61" s="146"/>
      <c r="N61" s="146"/>
    </row>
    <row r="62" spans="1:14" ht="16.5" customHeight="1">
      <c r="A62" s="431">
        <v>56</v>
      </c>
      <c r="B62" s="432" t="s">
        <v>233</v>
      </c>
      <c r="C62" s="430">
        <f t="shared" si="0"/>
        <v>36152</v>
      </c>
      <c r="D62" s="430">
        <v>28782</v>
      </c>
      <c r="E62" s="430">
        <v>7370</v>
      </c>
      <c r="F62" s="430">
        <f t="shared" si="1"/>
        <v>31124</v>
      </c>
      <c r="G62" s="430">
        <v>25581</v>
      </c>
      <c r="H62" s="430">
        <v>5543</v>
      </c>
      <c r="I62" s="146"/>
      <c r="J62" s="146"/>
      <c r="L62" s="146"/>
      <c r="M62" s="146"/>
      <c r="N62" s="146"/>
    </row>
    <row r="63" spans="1:14" ht="16.5" customHeight="1">
      <c r="A63" s="431">
        <v>57</v>
      </c>
      <c r="B63" s="432" t="s">
        <v>25</v>
      </c>
      <c r="C63" s="430">
        <f t="shared" si="0"/>
        <v>31981</v>
      </c>
      <c r="D63" s="430">
        <v>21048</v>
      </c>
      <c r="E63" s="430">
        <v>10933</v>
      </c>
      <c r="F63" s="430">
        <f t="shared" si="1"/>
        <v>27443</v>
      </c>
      <c r="G63" s="430">
        <v>18423</v>
      </c>
      <c r="H63" s="430">
        <v>9020</v>
      </c>
      <c r="I63" s="146"/>
      <c r="J63" s="146"/>
      <c r="L63" s="146"/>
      <c r="M63" s="146"/>
      <c r="N63" s="146"/>
    </row>
    <row r="64" spans="1:14" ht="16.5" customHeight="1">
      <c r="A64" s="431">
        <v>58</v>
      </c>
      <c r="B64" s="432" t="s">
        <v>26</v>
      </c>
      <c r="C64" s="430">
        <f t="shared" si="0"/>
        <v>96618</v>
      </c>
      <c r="D64" s="430">
        <v>72649</v>
      </c>
      <c r="E64" s="430">
        <v>23969</v>
      </c>
      <c r="F64" s="430">
        <f t="shared" si="1"/>
        <v>85353</v>
      </c>
      <c r="G64" s="430">
        <v>65820</v>
      </c>
      <c r="H64" s="430">
        <v>19533</v>
      </c>
      <c r="I64" s="146"/>
      <c r="J64" s="146"/>
      <c r="L64" s="146"/>
      <c r="M64" s="146"/>
      <c r="N64" s="146"/>
    </row>
    <row r="65" spans="1:14" ht="16.5" customHeight="1">
      <c r="A65" s="431">
        <v>59</v>
      </c>
      <c r="B65" s="432" t="s">
        <v>27</v>
      </c>
      <c r="C65" s="430">
        <f t="shared" si="0"/>
        <v>331881</v>
      </c>
      <c r="D65" s="430">
        <v>225635</v>
      </c>
      <c r="E65" s="430">
        <v>106246</v>
      </c>
      <c r="F65" s="430">
        <f t="shared" si="1"/>
        <v>313800</v>
      </c>
      <c r="G65" s="430">
        <v>214597</v>
      </c>
      <c r="H65" s="430">
        <v>99203</v>
      </c>
      <c r="I65" s="146"/>
      <c r="J65" s="146"/>
      <c r="L65" s="146"/>
      <c r="M65" s="146"/>
      <c r="N65" s="146"/>
    </row>
    <row r="66" spans="1:14" ht="16.5" customHeight="1">
      <c r="A66" s="431">
        <v>60</v>
      </c>
      <c r="B66" s="432" t="s">
        <v>210</v>
      </c>
      <c r="C66" s="430">
        <f t="shared" si="0"/>
        <v>80521</v>
      </c>
      <c r="D66" s="430">
        <v>56259</v>
      </c>
      <c r="E66" s="430">
        <v>24262</v>
      </c>
      <c r="F66" s="430">
        <f t="shared" si="1"/>
        <v>67862</v>
      </c>
      <c r="G66" s="430">
        <v>48089</v>
      </c>
      <c r="H66" s="430">
        <v>19773</v>
      </c>
      <c r="I66" s="146"/>
      <c r="J66" s="146"/>
      <c r="L66" s="146"/>
      <c r="M66" s="146"/>
      <c r="N66" s="146"/>
    </row>
    <row r="67" spans="1:14" ht="16.5" customHeight="1">
      <c r="A67" s="431">
        <v>61</v>
      </c>
      <c r="B67" s="432" t="s">
        <v>211</v>
      </c>
      <c r="C67" s="430">
        <f t="shared" si="0"/>
        <v>140370</v>
      </c>
      <c r="D67" s="430">
        <v>98062</v>
      </c>
      <c r="E67" s="430">
        <v>42308</v>
      </c>
      <c r="F67" s="430">
        <f t="shared" si="1"/>
        <v>122695</v>
      </c>
      <c r="G67" s="430">
        <v>86900</v>
      </c>
      <c r="H67" s="430">
        <v>35795</v>
      </c>
      <c r="I67" s="146"/>
      <c r="J67" s="146"/>
      <c r="L67" s="146"/>
      <c r="M67" s="146"/>
      <c r="N67" s="146"/>
    </row>
    <row r="68" spans="1:14" ht="16.5" customHeight="1">
      <c r="A68" s="431">
        <v>62</v>
      </c>
      <c r="B68" s="432" t="s">
        <v>212</v>
      </c>
      <c r="C68" s="430">
        <f t="shared" si="0"/>
        <v>11184</v>
      </c>
      <c r="D68" s="430">
        <v>8224</v>
      </c>
      <c r="E68" s="430">
        <v>2960</v>
      </c>
      <c r="F68" s="430">
        <f t="shared" si="1"/>
        <v>10385</v>
      </c>
      <c r="G68" s="430">
        <v>7830</v>
      </c>
      <c r="H68" s="430">
        <v>2555</v>
      </c>
      <c r="I68" s="146"/>
      <c r="J68" s="146"/>
      <c r="L68" s="146"/>
      <c r="M68" s="146"/>
      <c r="N68" s="146"/>
    </row>
    <row r="69" spans="1:14" ht="16.5" customHeight="1">
      <c r="A69" s="431">
        <v>63</v>
      </c>
      <c r="B69" s="432" t="s">
        <v>204</v>
      </c>
      <c r="C69" s="430">
        <f t="shared" si="0"/>
        <v>186465</v>
      </c>
      <c r="D69" s="430">
        <v>137615</v>
      </c>
      <c r="E69" s="430">
        <v>48850</v>
      </c>
      <c r="F69" s="430">
        <f t="shared" si="1"/>
        <v>158618</v>
      </c>
      <c r="G69" s="430">
        <v>120246</v>
      </c>
      <c r="H69" s="430">
        <v>38372</v>
      </c>
      <c r="I69" s="146"/>
      <c r="J69" s="146"/>
      <c r="L69" s="146"/>
      <c r="M69" s="146"/>
      <c r="N69" s="146"/>
    </row>
    <row r="70" spans="1:14" ht="16.5" customHeight="1">
      <c r="A70" s="431">
        <v>64</v>
      </c>
      <c r="B70" s="432" t="s">
        <v>205</v>
      </c>
      <c r="C70" s="430">
        <f t="shared" si="0"/>
        <v>82750</v>
      </c>
      <c r="D70" s="430">
        <v>55366</v>
      </c>
      <c r="E70" s="430">
        <v>27384</v>
      </c>
      <c r="F70" s="430">
        <f t="shared" si="1"/>
        <v>72897</v>
      </c>
      <c r="G70" s="430">
        <v>49774</v>
      </c>
      <c r="H70" s="430">
        <v>23123</v>
      </c>
      <c r="I70" s="146"/>
      <c r="J70" s="146"/>
      <c r="L70" s="146"/>
      <c r="M70" s="146"/>
      <c r="N70" s="146"/>
    </row>
    <row r="71" spans="1:14" ht="16.5" customHeight="1">
      <c r="A71" s="431">
        <v>65</v>
      </c>
      <c r="B71" s="432" t="s">
        <v>206</v>
      </c>
      <c r="C71" s="430">
        <f t="shared" si="0"/>
        <v>119162</v>
      </c>
      <c r="D71" s="430">
        <v>86735</v>
      </c>
      <c r="E71" s="430">
        <v>32427</v>
      </c>
      <c r="F71" s="430">
        <f t="shared" si="1"/>
        <v>103765</v>
      </c>
      <c r="G71" s="430">
        <v>78638</v>
      </c>
      <c r="H71" s="430">
        <v>25127</v>
      </c>
      <c r="I71" s="146"/>
      <c r="J71" s="146"/>
      <c r="L71" s="146"/>
      <c r="M71" s="146"/>
      <c r="N71" s="146"/>
    </row>
    <row r="72" spans="1:14" ht="16.5" customHeight="1">
      <c r="A72" s="431">
        <v>66</v>
      </c>
      <c r="B72" s="432" t="s">
        <v>171</v>
      </c>
      <c r="C72" s="430">
        <f t="shared" si="0"/>
        <v>52936</v>
      </c>
      <c r="D72" s="430">
        <v>39925</v>
      </c>
      <c r="E72" s="430">
        <v>13011</v>
      </c>
      <c r="F72" s="430">
        <f t="shared" si="1"/>
        <v>44888</v>
      </c>
      <c r="G72" s="430">
        <v>34842</v>
      </c>
      <c r="H72" s="430">
        <v>10046</v>
      </c>
      <c r="I72" s="146"/>
      <c r="J72" s="146"/>
      <c r="L72" s="146"/>
      <c r="M72" s="146"/>
      <c r="N72" s="146"/>
    </row>
    <row r="73" spans="1:14" ht="16.5" customHeight="1">
      <c r="A73" s="431">
        <v>67</v>
      </c>
      <c r="B73" s="432" t="s">
        <v>172</v>
      </c>
      <c r="C73" s="430">
        <f t="shared" ref="C73:C87" si="2">+D73+E73</f>
        <v>105956</v>
      </c>
      <c r="D73" s="430">
        <v>77936</v>
      </c>
      <c r="E73" s="430">
        <v>28020</v>
      </c>
      <c r="F73" s="430">
        <f t="shared" ref="F73:F87" si="3">+G73+H73</f>
        <v>92494</v>
      </c>
      <c r="G73" s="430">
        <v>69416</v>
      </c>
      <c r="H73" s="430">
        <v>23078</v>
      </c>
      <c r="I73" s="146"/>
      <c r="J73" s="146"/>
      <c r="L73" s="146"/>
      <c r="M73" s="146"/>
      <c r="N73" s="146"/>
    </row>
    <row r="74" spans="1:14" ht="16.5" customHeight="1">
      <c r="A74" s="433">
        <v>68</v>
      </c>
      <c r="B74" s="432" t="s">
        <v>173</v>
      </c>
      <c r="C74" s="430">
        <f t="shared" si="2"/>
        <v>67820</v>
      </c>
      <c r="D74" s="430">
        <v>51802</v>
      </c>
      <c r="E74" s="430">
        <v>16018</v>
      </c>
      <c r="F74" s="430">
        <f t="shared" si="3"/>
        <v>58827</v>
      </c>
      <c r="G74" s="430">
        <v>45813</v>
      </c>
      <c r="H74" s="430">
        <v>13014</v>
      </c>
      <c r="I74" s="146"/>
      <c r="J74" s="146"/>
      <c r="L74" s="146"/>
      <c r="M74" s="146"/>
      <c r="N74" s="146"/>
    </row>
    <row r="75" spans="1:14" ht="16.5" customHeight="1">
      <c r="A75" s="433">
        <v>69</v>
      </c>
      <c r="B75" s="432" t="s">
        <v>254</v>
      </c>
      <c r="C75" s="430">
        <f t="shared" si="2"/>
        <v>12388</v>
      </c>
      <c r="D75" s="430">
        <v>9354</v>
      </c>
      <c r="E75" s="430">
        <v>3034</v>
      </c>
      <c r="F75" s="430">
        <f t="shared" si="3"/>
        <v>10393</v>
      </c>
      <c r="G75" s="430">
        <v>8239</v>
      </c>
      <c r="H75" s="430">
        <v>2154</v>
      </c>
      <c r="I75" s="146"/>
      <c r="J75" s="146"/>
      <c r="L75" s="146"/>
      <c r="M75" s="146"/>
      <c r="N75" s="146"/>
    </row>
    <row r="76" spans="1:14" ht="16.5" customHeight="1">
      <c r="A76" s="433">
        <v>70</v>
      </c>
      <c r="B76" s="432" t="s">
        <v>255</v>
      </c>
      <c r="C76" s="430">
        <f t="shared" si="2"/>
        <v>50065</v>
      </c>
      <c r="D76" s="430">
        <v>34628</v>
      </c>
      <c r="E76" s="430">
        <v>15437</v>
      </c>
      <c r="F76" s="430">
        <f t="shared" si="3"/>
        <v>45309</v>
      </c>
      <c r="G76" s="430">
        <v>31443</v>
      </c>
      <c r="H76" s="430">
        <v>13866</v>
      </c>
      <c r="I76" s="146"/>
      <c r="J76" s="146"/>
      <c r="L76" s="146"/>
      <c r="M76" s="146"/>
      <c r="N76" s="146"/>
    </row>
    <row r="77" spans="1:14" ht="16.5" customHeight="1">
      <c r="A77" s="433">
        <v>71</v>
      </c>
      <c r="B77" s="432" t="s">
        <v>256</v>
      </c>
      <c r="C77" s="430">
        <f t="shared" si="2"/>
        <v>44320</v>
      </c>
      <c r="D77" s="430">
        <v>33207</v>
      </c>
      <c r="E77" s="430">
        <v>11113</v>
      </c>
      <c r="F77" s="430">
        <f t="shared" si="3"/>
        <v>39337</v>
      </c>
      <c r="G77" s="430">
        <v>29999</v>
      </c>
      <c r="H77" s="430">
        <v>9338</v>
      </c>
      <c r="I77" s="146"/>
      <c r="J77" s="146"/>
      <c r="L77" s="146"/>
      <c r="M77" s="146"/>
      <c r="N77" s="146"/>
    </row>
    <row r="78" spans="1:14" ht="16.5" customHeight="1">
      <c r="A78" s="433">
        <v>72</v>
      </c>
      <c r="B78" s="432" t="s">
        <v>257</v>
      </c>
      <c r="C78" s="430">
        <f t="shared" si="2"/>
        <v>93368</v>
      </c>
      <c r="D78" s="430">
        <v>69163</v>
      </c>
      <c r="E78" s="430">
        <v>24205</v>
      </c>
      <c r="F78" s="430">
        <f t="shared" si="3"/>
        <v>85405</v>
      </c>
      <c r="G78" s="430">
        <v>64221</v>
      </c>
      <c r="H78" s="430">
        <v>21184</v>
      </c>
      <c r="I78" s="146"/>
      <c r="J78" s="146"/>
      <c r="L78" s="146"/>
      <c r="M78" s="146"/>
      <c r="N78" s="146"/>
    </row>
    <row r="79" spans="1:14" ht="16.5" customHeight="1">
      <c r="A79" s="433">
        <v>73</v>
      </c>
      <c r="B79" s="432" t="s">
        <v>258</v>
      </c>
      <c r="C79" s="430">
        <f t="shared" si="2"/>
        <v>62067</v>
      </c>
      <c r="D79" s="430">
        <v>48822</v>
      </c>
      <c r="E79" s="430">
        <v>13245</v>
      </c>
      <c r="F79" s="430">
        <f t="shared" si="3"/>
        <v>53061</v>
      </c>
      <c r="G79" s="430">
        <v>43063</v>
      </c>
      <c r="H79" s="430">
        <v>9998</v>
      </c>
      <c r="I79" s="146"/>
      <c r="J79" s="146"/>
      <c r="L79" s="146"/>
      <c r="M79" s="146"/>
      <c r="N79" s="146"/>
    </row>
    <row r="80" spans="1:14" ht="16.5" customHeight="1">
      <c r="A80" s="433">
        <v>74</v>
      </c>
      <c r="B80" s="432" t="s">
        <v>259</v>
      </c>
      <c r="C80" s="430">
        <f t="shared" si="2"/>
        <v>34260</v>
      </c>
      <c r="D80" s="430">
        <v>23103</v>
      </c>
      <c r="E80" s="430">
        <v>11157</v>
      </c>
      <c r="F80" s="430">
        <f t="shared" si="3"/>
        <v>30266</v>
      </c>
      <c r="G80" s="430">
        <v>20778</v>
      </c>
      <c r="H80" s="430">
        <v>9488</v>
      </c>
      <c r="I80" s="146"/>
      <c r="J80" s="146"/>
      <c r="L80" s="146"/>
      <c r="M80" s="146"/>
      <c r="N80" s="146"/>
    </row>
    <row r="81" spans="1:14" ht="16.5" customHeight="1">
      <c r="A81" s="433">
        <v>75</v>
      </c>
      <c r="B81" s="432" t="s">
        <v>260</v>
      </c>
      <c r="C81" s="430">
        <f t="shared" si="2"/>
        <v>11925</v>
      </c>
      <c r="D81" s="430">
        <v>8453</v>
      </c>
      <c r="E81" s="430">
        <v>3472</v>
      </c>
      <c r="F81" s="430">
        <f t="shared" si="3"/>
        <v>9534</v>
      </c>
      <c r="G81" s="430">
        <v>7047</v>
      </c>
      <c r="H81" s="430">
        <v>2487</v>
      </c>
      <c r="I81" s="146"/>
      <c r="J81" s="146"/>
      <c r="L81" s="146"/>
      <c r="M81" s="146"/>
      <c r="N81" s="146"/>
    </row>
    <row r="82" spans="1:14" ht="16.5" customHeight="1">
      <c r="A82" s="433">
        <v>76</v>
      </c>
      <c r="B82" s="434" t="s">
        <v>261</v>
      </c>
      <c r="C82" s="430">
        <f t="shared" si="2"/>
        <v>21791</v>
      </c>
      <c r="D82" s="430">
        <v>15940</v>
      </c>
      <c r="E82" s="430">
        <v>5851</v>
      </c>
      <c r="F82" s="430">
        <f t="shared" si="3"/>
        <v>18560</v>
      </c>
      <c r="G82" s="430">
        <v>14019</v>
      </c>
      <c r="H82" s="430">
        <v>4541</v>
      </c>
      <c r="I82" s="146"/>
      <c r="J82" s="146"/>
      <c r="L82" s="146"/>
      <c r="M82" s="146"/>
      <c r="N82" s="146"/>
    </row>
    <row r="83" spans="1:14" ht="16.5" customHeight="1">
      <c r="A83" s="433">
        <v>77</v>
      </c>
      <c r="B83" s="434" t="s">
        <v>262</v>
      </c>
      <c r="C83" s="430">
        <f t="shared" si="2"/>
        <v>76532</v>
      </c>
      <c r="D83" s="430">
        <v>57968</v>
      </c>
      <c r="E83" s="430">
        <v>18564</v>
      </c>
      <c r="F83" s="430">
        <f t="shared" si="3"/>
        <v>73163</v>
      </c>
      <c r="G83" s="430">
        <v>56209</v>
      </c>
      <c r="H83" s="430">
        <v>16954</v>
      </c>
      <c r="I83" s="146"/>
      <c r="J83" s="146"/>
      <c r="L83" s="146"/>
      <c r="M83" s="146"/>
      <c r="N83" s="146"/>
    </row>
    <row r="84" spans="1:14" ht="16.5" customHeight="1">
      <c r="A84" s="433">
        <v>78</v>
      </c>
      <c r="B84" s="434" t="s">
        <v>263</v>
      </c>
      <c r="C84" s="430">
        <f t="shared" si="2"/>
        <v>45094</v>
      </c>
      <c r="D84" s="430">
        <v>31792</v>
      </c>
      <c r="E84" s="430">
        <v>13302</v>
      </c>
      <c r="F84" s="430">
        <f t="shared" si="3"/>
        <v>36781</v>
      </c>
      <c r="G84" s="430">
        <v>27070</v>
      </c>
      <c r="H84" s="430">
        <v>9711</v>
      </c>
      <c r="I84" s="146"/>
      <c r="J84" s="146"/>
      <c r="L84" s="146"/>
      <c r="M84" s="146"/>
      <c r="N84" s="146"/>
    </row>
    <row r="85" spans="1:14" ht="16.5" customHeight="1">
      <c r="A85" s="433">
        <v>79</v>
      </c>
      <c r="B85" s="434" t="s">
        <v>264</v>
      </c>
      <c r="C85" s="430">
        <f t="shared" si="2"/>
        <v>22162</v>
      </c>
      <c r="D85" s="430">
        <v>16234</v>
      </c>
      <c r="E85" s="430">
        <v>5928</v>
      </c>
      <c r="F85" s="430">
        <f t="shared" si="3"/>
        <v>18245</v>
      </c>
      <c r="G85" s="430">
        <v>13637</v>
      </c>
      <c r="H85" s="430">
        <v>4608</v>
      </c>
      <c r="I85" s="146"/>
      <c r="J85" s="146"/>
      <c r="L85" s="146"/>
      <c r="M85" s="146"/>
      <c r="N85" s="146"/>
    </row>
    <row r="86" spans="1:14" ht="16.5" customHeight="1">
      <c r="A86" s="433">
        <v>80</v>
      </c>
      <c r="B86" s="434" t="s">
        <v>74</v>
      </c>
      <c r="C86" s="430">
        <f t="shared" si="2"/>
        <v>65195</v>
      </c>
      <c r="D86" s="430">
        <v>48517</v>
      </c>
      <c r="E86" s="430">
        <v>16678</v>
      </c>
      <c r="F86" s="430">
        <f t="shared" si="3"/>
        <v>58872</v>
      </c>
      <c r="G86" s="430">
        <v>45086</v>
      </c>
      <c r="H86" s="430">
        <v>13786</v>
      </c>
      <c r="I86" s="146"/>
      <c r="J86" s="146"/>
      <c r="L86" s="146"/>
      <c r="M86" s="146"/>
      <c r="N86" s="146"/>
    </row>
    <row r="87" spans="1:14" ht="16.5" customHeight="1">
      <c r="A87" s="433">
        <v>81</v>
      </c>
      <c r="B87" s="434" t="s">
        <v>312</v>
      </c>
      <c r="C87" s="430">
        <f t="shared" si="2"/>
        <v>89932</v>
      </c>
      <c r="D87" s="430">
        <v>59974</v>
      </c>
      <c r="E87" s="430">
        <v>29958</v>
      </c>
      <c r="F87" s="430">
        <f t="shared" si="3"/>
        <v>79677</v>
      </c>
      <c r="G87" s="430">
        <v>53540</v>
      </c>
      <c r="H87" s="430">
        <v>26137</v>
      </c>
      <c r="I87" s="146"/>
      <c r="J87" s="146"/>
      <c r="L87" s="146"/>
      <c r="M87" s="146"/>
      <c r="N87" s="146"/>
    </row>
    <row r="88" spans="1:14" ht="16.5" customHeight="1" thickBot="1">
      <c r="A88" s="769" t="s">
        <v>731</v>
      </c>
      <c r="B88" s="769"/>
      <c r="C88" s="435">
        <f t="shared" ref="C88:H88" si="4">SUM(C7:C87)</f>
        <v>17735560</v>
      </c>
      <c r="D88" s="435">
        <f>(((SUM(D7:D87)))+0)+0</f>
        <v>12139305</v>
      </c>
      <c r="E88" s="435">
        <f>(((SUM(E7:E87))+0)+0)+0</f>
        <v>5596255</v>
      </c>
      <c r="F88" s="435">
        <f t="shared" si="4"/>
        <v>16025300</v>
      </c>
      <c r="G88" s="435">
        <f t="shared" si="4"/>
        <v>11132269</v>
      </c>
      <c r="H88" s="435">
        <f t="shared" si="4"/>
        <v>4893031</v>
      </c>
      <c r="I88" s="146"/>
      <c r="J88" s="146"/>
      <c r="L88" s="146"/>
      <c r="M88" s="146"/>
      <c r="N88" s="146"/>
    </row>
    <row r="89" spans="1:14" ht="30.75" customHeight="1">
      <c r="A89" s="768" t="s">
        <v>833</v>
      </c>
      <c r="B89" s="768"/>
      <c r="C89" s="768"/>
      <c r="D89" s="768"/>
      <c r="E89" s="768"/>
      <c r="F89" s="768"/>
      <c r="G89" s="768"/>
      <c r="H89" s="768"/>
      <c r="I89" s="146"/>
      <c r="J89" s="146"/>
      <c r="L89" s="146"/>
      <c r="M89" s="146"/>
      <c r="N89" s="146"/>
    </row>
    <row r="90" spans="1:14" ht="30.75" customHeight="1">
      <c r="A90" s="299"/>
      <c r="B90" s="299"/>
      <c r="C90" s="299"/>
      <c r="D90" s="299"/>
      <c r="E90" s="299"/>
      <c r="F90" s="299"/>
      <c r="G90" s="299"/>
      <c r="H90" s="299"/>
    </row>
    <row r="91" spans="1:14" ht="30.75" customHeight="1">
      <c r="A91" s="299"/>
      <c r="B91" s="299"/>
      <c r="C91" s="299"/>
      <c r="D91" s="299"/>
      <c r="E91" s="299"/>
      <c r="F91" s="299"/>
      <c r="G91" s="299"/>
      <c r="H91" s="299"/>
    </row>
    <row r="92" spans="1:14" ht="30.75" customHeight="1">
      <c r="A92" s="299"/>
      <c r="B92" s="299"/>
      <c r="C92" s="299"/>
      <c r="D92" s="299"/>
      <c r="E92" s="299"/>
      <c r="F92" s="299"/>
      <c r="G92" s="299"/>
      <c r="H92" s="299"/>
    </row>
    <row r="93" spans="1:14" ht="30.75" customHeight="1">
      <c r="A93" s="299"/>
      <c r="B93" s="299"/>
      <c r="C93" s="299"/>
      <c r="D93" s="299"/>
      <c r="E93" s="299"/>
      <c r="F93" s="299"/>
      <c r="G93" s="299"/>
      <c r="H93" s="299"/>
    </row>
    <row r="95" spans="1:14" ht="30.75" customHeight="1">
      <c r="C95" s="266" t="s">
        <v>271</v>
      </c>
    </row>
  </sheetData>
  <mergeCells count="7">
    <mergeCell ref="G3:H3"/>
    <mergeCell ref="A89:H89"/>
    <mergeCell ref="A88:B88"/>
    <mergeCell ref="A4:A6"/>
    <mergeCell ref="B4:B6"/>
    <mergeCell ref="C4:E4"/>
    <mergeCell ref="F4:H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AL89"/>
  <sheetViews>
    <sheetView showGridLines="0" workbookViewId="0">
      <selection activeCell="C95" sqref="C95"/>
    </sheetView>
  </sheetViews>
  <sheetFormatPr defaultColWidth="9.28515625" defaultRowHeight="14.25"/>
  <cols>
    <col min="1" max="1" width="5.42578125" style="320" customWidth="1"/>
    <col min="2" max="2" width="22.7109375" style="320" customWidth="1"/>
    <col min="3" max="8" width="10.7109375" style="321" customWidth="1"/>
    <col min="9" max="11" width="10.7109375" style="322" customWidth="1"/>
    <col min="12" max="38" width="9.28515625" style="322"/>
    <col min="39" max="16384" width="9.28515625" style="320"/>
  </cols>
  <sheetData>
    <row r="1" spans="1:38" ht="19.149999999999999" customHeight="1"/>
    <row r="2" spans="1:38" ht="30" customHeight="1">
      <c r="A2" s="773" t="s">
        <v>891</v>
      </c>
      <c r="B2" s="773"/>
      <c r="C2" s="773"/>
      <c r="D2" s="773"/>
      <c r="E2" s="773"/>
      <c r="F2" s="773"/>
      <c r="G2" s="773"/>
      <c r="H2" s="773"/>
      <c r="I2" s="773"/>
      <c r="J2" s="773"/>
      <c r="K2" s="773"/>
    </row>
    <row r="3" spans="1:38" s="329" customFormat="1" ht="15" customHeight="1">
      <c r="A3" s="323" t="s">
        <v>892</v>
      </c>
      <c r="B3" s="324"/>
      <c r="C3" s="268"/>
      <c r="D3" s="325"/>
      <c r="E3" s="325"/>
      <c r="F3" s="325"/>
      <c r="G3" s="325"/>
      <c r="H3" s="325"/>
      <c r="I3" s="326"/>
      <c r="J3" s="327"/>
      <c r="K3" s="327"/>
      <c r="L3" s="328"/>
      <c r="M3" s="328"/>
      <c r="N3" s="328"/>
      <c r="O3" s="772"/>
      <c r="P3" s="772"/>
      <c r="Q3" s="772"/>
      <c r="R3" s="772"/>
      <c r="S3" s="772"/>
      <c r="T3" s="772"/>
      <c r="U3" s="772"/>
      <c r="V3" s="772"/>
      <c r="W3" s="772"/>
      <c r="X3" s="772"/>
      <c r="Y3" s="772"/>
      <c r="Z3" s="772"/>
      <c r="AA3" s="772"/>
      <c r="AB3" s="772"/>
      <c r="AC3" s="772"/>
      <c r="AD3" s="772"/>
      <c r="AE3" s="772"/>
      <c r="AF3" s="772"/>
      <c r="AG3" s="772"/>
      <c r="AH3" s="772"/>
      <c r="AI3" s="772"/>
      <c r="AJ3" s="772"/>
      <c r="AK3" s="772"/>
      <c r="AL3" s="772"/>
    </row>
    <row r="4" spans="1:38" s="330" customFormat="1" ht="65.25" customHeight="1">
      <c r="A4" s="755" t="s">
        <v>535</v>
      </c>
      <c r="B4" s="751" t="s">
        <v>534</v>
      </c>
      <c r="C4" s="770">
        <v>2017</v>
      </c>
      <c r="D4" s="770"/>
      <c r="E4" s="770"/>
      <c r="F4" s="770">
        <v>2018</v>
      </c>
      <c r="G4" s="770"/>
      <c r="H4" s="770"/>
      <c r="I4" s="770">
        <v>2019</v>
      </c>
      <c r="J4" s="770"/>
      <c r="K4" s="770"/>
      <c r="L4" s="770">
        <v>2020</v>
      </c>
      <c r="M4" s="770"/>
      <c r="N4" s="770"/>
      <c r="O4" s="771" t="s">
        <v>907</v>
      </c>
      <c r="P4" s="771"/>
      <c r="Q4" s="771"/>
      <c r="R4" s="771" t="s">
        <v>893</v>
      </c>
      <c r="S4" s="771"/>
      <c r="T4" s="771"/>
      <c r="U4" s="771" t="s">
        <v>894</v>
      </c>
      <c r="V4" s="771"/>
      <c r="W4" s="771"/>
      <c r="X4" s="771" t="s">
        <v>895</v>
      </c>
      <c r="Y4" s="771"/>
      <c r="Z4" s="771"/>
      <c r="AA4" s="771" t="s">
        <v>896</v>
      </c>
      <c r="AB4" s="771"/>
      <c r="AC4" s="771"/>
      <c r="AD4" s="771" t="s">
        <v>897</v>
      </c>
      <c r="AE4" s="771"/>
      <c r="AF4" s="771"/>
      <c r="AG4" s="771" t="s">
        <v>898</v>
      </c>
      <c r="AH4" s="771"/>
      <c r="AI4" s="771"/>
      <c r="AJ4" s="771" t="s">
        <v>899</v>
      </c>
      <c r="AK4" s="771"/>
      <c r="AL4" s="771"/>
    </row>
    <row r="5" spans="1:38" ht="14.25" customHeight="1">
      <c r="A5" s="755"/>
      <c r="B5" s="751"/>
      <c r="C5" s="423" t="s">
        <v>246</v>
      </c>
      <c r="D5" s="424" t="s">
        <v>179</v>
      </c>
      <c r="E5" s="424" t="s">
        <v>178</v>
      </c>
      <c r="F5" s="423" t="s">
        <v>246</v>
      </c>
      <c r="G5" s="424" t="s">
        <v>179</v>
      </c>
      <c r="H5" s="424" t="s">
        <v>178</v>
      </c>
      <c r="I5" s="423" t="s">
        <v>246</v>
      </c>
      <c r="J5" s="424" t="s">
        <v>179</v>
      </c>
      <c r="K5" s="424" t="s">
        <v>178</v>
      </c>
      <c r="L5" s="423" t="s">
        <v>246</v>
      </c>
      <c r="M5" s="424" t="s">
        <v>179</v>
      </c>
      <c r="N5" s="424" t="s">
        <v>178</v>
      </c>
      <c r="O5" s="423" t="s">
        <v>246</v>
      </c>
      <c r="P5" s="424" t="s">
        <v>179</v>
      </c>
      <c r="Q5" s="424" t="s">
        <v>178</v>
      </c>
      <c r="R5" s="423" t="s">
        <v>246</v>
      </c>
      <c r="S5" s="424" t="s">
        <v>179</v>
      </c>
      <c r="T5" s="424" t="s">
        <v>178</v>
      </c>
      <c r="U5" s="423" t="s">
        <v>246</v>
      </c>
      <c r="V5" s="424" t="s">
        <v>179</v>
      </c>
      <c r="W5" s="424" t="s">
        <v>178</v>
      </c>
      <c r="X5" s="423" t="s">
        <v>246</v>
      </c>
      <c r="Y5" s="424" t="s">
        <v>179</v>
      </c>
      <c r="Z5" s="424" t="s">
        <v>178</v>
      </c>
      <c r="AA5" s="423" t="s">
        <v>246</v>
      </c>
      <c r="AB5" s="424" t="s">
        <v>179</v>
      </c>
      <c r="AC5" s="424" t="s">
        <v>178</v>
      </c>
      <c r="AD5" s="423" t="s">
        <v>246</v>
      </c>
      <c r="AE5" s="424" t="s">
        <v>179</v>
      </c>
      <c r="AF5" s="424" t="s">
        <v>178</v>
      </c>
      <c r="AG5" s="423" t="s">
        <v>246</v>
      </c>
      <c r="AH5" s="424" t="s">
        <v>179</v>
      </c>
      <c r="AI5" s="424" t="s">
        <v>178</v>
      </c>
      <c r="AJ5" s="423" t="s">
        <v>246</v>
      </c>
      <c r="AK5" s="424" t="s">
        <v>179</v>
      </c>
      <c r="AL5" s="424" t="s">
        <v>178</v>
      </c>
    </row>
    <row r="6" spans="1:38" ht="18" customHeight="1">
      <c r="A6" s="755"/>
      <c r="B6" s="751"/>
      <c r="C6" s="425" t="s">
        <v>310</v>
      </c>
      <c r="D6" s="426" t="s">
        <v>297</v>
      </c>
      <c r="E6" s="426" t="s">
        <v>46</v>
      </c>
      <c r="F6" s="425" t="s">
        <v>310</v>
      </c>
      <c r="G6" s="426" t="s">
        <v>297</v>
      </c>
      <c r="H6" s="426" t="s">
        <v>46</v>
      </c>
      <c r="I6" s="425" t="s">
        <v>310</v>
      </c>
      <c r="J6" s="426" t="s">
        <v>297</v>
      </c>
      <c r="K6" s="426" t="s">
        <v>46</v>
      </c>
      <c r="L6" s="425" t="s">
        <v>310</v>
      </c>
      <c r="M6" s="426" t="s">
        <v>297</v>
      </c>
      <c r="N6" s="426" t="s">
        <v>46</v>
      </c>
      <c r="O6" s="425" t="s">
        <v>310</v>
      </c>
      <c r="P6" s="426" t="s">
        <v>297</v>
      </c>
      <c r="Q6" s="426" t="s">
        <v>46</v>
      </c>
      <c r="R6" s="425" t="s">
        <v>310</v>
      </c>
      <c r="S6" s="426" t="s">
        <v>297</v>
      </c>
      <c r="T6" s="426" t="s">
        <v>46</v>
      </c>
      <c r="U6" s="425" t="s">
        <v>310</v>
      </c>
      <c r="V6" s="426" t="s">
        <v>297</v>
      </c>
      <c r="W6" s="426" t="s">
        <v>46</v>
      </c>
      <c r="X6" s="425" t="s">
        <v>310</v>
      </c>
      <c r="Y6" s="426" t="s">
        <v>297</v>
      </c>
      <c r="Z6" s="426" t="s">
        <v>46</v>
      </c>
      <c r="AA6" s="425" t="s">
        <v>310</v>
      </c>
      <c r="AB6" s="426" t="s">
        <v>297</v>
      </c>
      <c r="AC6" s="426" t="s">
        <v>46</v>
      </c>
      <c r="AD6" s="425" t="s">
        <v>310</v>
      </c>
      <c r="AE6" s="426" t="s">
        <v>297</v>
      </c>
      <c r="AF6" s="426" t="s">
        <v>46</v>
      </c>
      <c r="AG6" s="425" t="s">
        <v>310</v>
      </c>
      <c r="AH6" s="426" t="s">
        <v>297</v>
      </c>
      <c r="AI6" s="426" t="s">
        <v>46</v>
      </c>
      <c r="AJ6" s="425" t="s">
        <v>310</v>
      </c>
      <c r="AK6" s="426" t="s">
        <v>297</v>
      </c>
      <c r="AL6" s="426" t="s">
        <v>46</v>
      </c>
    </row>
    <row r="7" spans="1:38" ht="21.75" customHeight="1">
      <c r="A7" s="428" t="s">
        <v>63</v>
      </c>
      <c r="B7" s="429" t="s">
        <v>64</v>
      </c>
      <c r="C7" s="430">
        <f>SUM(D7:E7)</f>
        <v>13629</v>
      </c>
      <c r="D7" s="430">
        <v>12323</v>
      </c>
      <c r="E7" s="430">
        <v>1306</v>
      </c>
      <c r="F7" s="430">
        <f>+G7+H7</f>
        <v>12319</v>
      </c>
      <c r="G7" s="430">
        <v>11051</v>
      </c>
      <c r="H7" s="430">
        <v>1268</v>
      </c>
      <c r="I7" s="430">
        <f>+J7+K7</f>
        <v>12868</v>
      </c>
      <c r="J7" s="430">
        <v>11515</v>
      </c>
      <c r="K7" s="430">
        <v>1353</v>
      </c>
      <c r="L7" s="430">
        <f>+M7+N7</f>
        <v>13736</v>
      </c>
      <c r="M7" s="430">
        <v>12528</v>
      </c>
      <c r="N7" s="430">
        <v>1208</v>
      </c>
      <c r="O7" s="430">
        <f>+P7+Q7</f>
        <v>13572</v>
      </c>
      <c r="P7" s="430">
        <v>12327</v>
      </c>
      <c r="Q7" s="430">
        <v>1245</v>
      </c>
      <c r="R7" s="430">
        <f>+S7+T7</f>
        <v>13665</v>
      </c>
      <c r="S7" s="430">
        <v>12387</v>
      </c>
      <c r="T7" s="430">
        <v>1278</v>
      </c>
      <c r="U7" s="430">
        <f>+V7+W7</f>
        <v>14092</v>
      </c>
      <c r="V7" s="430">
        <v>12774</v>
      </c>
      <c r="W7" s="430">
        <v>1318</v>
      </c>
      <c r="X7" s="430">
        <f>+Y7+Z7</f>
        <v>15308</v>
      </c>
      <c r="Y7" s="430">
        <v>13925</v>
      </c>
      <c r="Z7" s="430">
        <v>1383</v>
      </c>
      <c r="AA7" s="430">
        <f>+AB7+AC7</f>
        <v>15817</v>
      </c>
      <c r="AB7" s="430">
        <v>14420</v>
      </c>
      <c r="AC7" s="430">
        <v>1397</v>
      </c>
      <c r="AD7" s="430">
        <f>+AE7+AF7</f>
        <v>15309</v>
      </c>
      <c r="AE7" s="430">
        <v>13949</v>
      </c>
      <c r="AF7" s="430">
        <v>1360</v>
      </c>
      <c r="AG7" s="430">
        <f>+AH7+AI7</f>
        <v>15003</v>
      </c>
      <c r="AH7" s="430">
        <v>13719</v>
      </c>
      <c r="AI7" s="430">
        <v>1284</v>
      </c>
      <c r="AJ7" s="430">
        <f>+AK7+AL7</f>
        <v>14927</v>
      </c>
      <c r="AK7" s="430">
        <v>13667</v>
      </c>
      <c r="AL7" s="430">
        <v>1260</v>
      </c>
    </row>
    <row r="8" spans="1:38" ht="21.75" customHeight="1">
      <c r="A8" s="431" t="s">
        <v>65</v>
      </c>
      <c r="B8" s="432" t="s">
        <v>66</v>
      </c>
      <c r="C8" s="430">
        <f t="shared" ref="C8:C71" si="0">SUM(D8:E8)</f>
        <v>976</v>
      </c>
      <c r="D8" s="430">
        <v>938</v>
      </c>
      <c r="E8" s="430">
        <v>38</v>
      </c>
      <c r="F8" s="430">
        <f t="shared" ref="F8:F71" si="1">+G8+H8</f>
        <v>986</v>
      </c>
      <c r="G8" s="430">
        <v>951</v>
      </c>
      <c r="H8" s="430">
        <v>35</v>
      </c>
      <c r="I8" s="430">
        <f t="shared" ref="I8:I71" si="2">+J8+K8</f>
        <v>993</v>
      </c>
      <c r="J8" s="430">
        <v>962</v>
      </c>
      <c r="K8" s="430">
        <v>31</v>
      </c>
      <c r="L8" s="430">
        <f t="shared" ref="L8:L71" si="3">+M8+N8</f>
        <v>1250</v>
      </c>
      <c r="M8" s="430">
        <v>1228</v>
      </c>
      <c r="N8" s="430">
        <v>22</v>
      </c>
      <c r="O8" s="430">
        <f t="shared" ref="O8:O71" si="4">+P8+Q8</f>
        <v>1189</v>
      </c>
      <c r="P8" s="430">
        <v>1167</v>
      </c>
      <c r="Q8" s="430">
        <v>22</v>
      </c>
      <c r="R8" s="430">
        <f t="shared" ref="R8:R71" si="5">+S8+T8</f>
        <v>1182</v>
      </c>
      <c r="S8" s="430">
        <v>1158</v>
      </c>
      <c r="T8" s="430">
        <v>24</v>
      </c>
      <c r="U8" s="430">
        <f t="shared" ref="U8:U71" si="6">+V8+W8</f>
        <v>1189</v>
      </c>
      <c r="V8" s="430">
        <v>1161</v>
      </c>
      <c r="W8" s="430">
        <v>28</v>
      </c>
      <c r="X8" s="430">
        <f t="shared" ref="X8:X71" si="7">+Y8+Z8</f>
        <v>1439</v>
      </c>
      <c r="Y8" s="430">
        <v>1405</v>
      </c>
      <c r="Z8" s="430">
        <v>34</v>
      </c>
      <c r="AA8" s="430">
        <f t="shared" ref="AA8:AA71" si="8">+AB8+AC8</f>
        <v>1542</v>
      </c>
      <c r="AB8" s="430">
        <v>1508</v>
      </c>
      <c r="AC8" s="430">
        <v>34</v>
      </c>
      <c r="AD8" s="430">
        <f t="shared" ref="AD8:AD71" si="9">+AE8+AF8</f>
        <v>1503</v>
      </c>
      <c r="AE8" s="430">
        <v>1469</v>
      </c>
      <c r="AF8" s="430">
        <v>34</v>
      </c>
      <c r="AG8" s="430">
        <f t="shared" ref="AG8:AG71" si="10">+AH8+AI8</f>
        <v>1509</v>
      </c>
      <c r="AH8" s="430">
        <v>1477</v>
      </c>
      <c r="AI8" s="430">
        <v>32</v>
      </c>
      <c r="AJ8" s="430">
        <f t="shared" ref="AJ8:AJ71" si="11">+AK8+AL8</f>
        <v>1363</v>
      </c>
      <c r="AK8" s="430">
        <v>1335</v>
      </c>
      <c r="AL8" s="430">
        <v>28</v>
      </c>
    </row>
    <row r="9" spans="1:38" ht="21.75" customHeight="1">
      <c r="A9" s="431" t="s">
        <v>67</v>
      </c>
      <c r="B9" s="432" t="s">
        <v>68</v>
      </c>
      <c r="C9" s="430">
        <f t="shared" si="0"/>
        <v>3075</v>
      </c>
      <c r="D9" s="430">
        <v>2937</v>
      </c>
      <c r="E9" s="430">
        <v>138</v>
      </c>
      <c r="F9" s="430">
        <f t="shared" si="1"/>
        <v>2886</v>
      </c>
      <c r="G9" s="430">
        <v>2747</v>
      </c>
      <c r="H9" s="430">
        <v>139</v>
      </c>
      <c r="I9" s="430">
        <f t="shared" si="2"/>
        <v>3001</v>
      </c>
      <c r="J9" s="430">
        <v>2864</v>
      </c>
      <c r="K9" s="430">
        <v>137</v>
      </c>
      <c r="L9" s="430">
        <f t="shared" si="3"/>
        <v>3176</v>
      </c>
      <c r="M9" s="430">
        <v>3036</v>
      </c>
      <c r="N9" s="430">
        <v>140</v>
      </c>
      <c r="O9" s="430">
        <f t="shared" si="4"/>
        <v>2996</v>
      </c>
      <c r="P9" s="430">
        <v>2858</v>
      </c>
      <c r="Q9" s="430">
        <v>138</v>
      </c>
      <c r="R9" s="430">
        <f t="shared" si="5"/>
        <v>2992</v>
      </c>
      <c r="S9" s="430">
        <v>2855</v>
      </c>
      <c r="T9" s="430">
        <v>137</v>
      </c>
      <c r="U9" s="430">
        <f t="shared" si="6"/>
        <v>3087</v>
      </c>
      <c r="V9" s="430">
        <v>2946</v>
      </c>
      <c r="W9" s="430">
        <v>141</v>
      </c>
      <c r="X9" s="430">
        <f t="shared" si="7"/>
        <v>3367</v>
      </c>
      <c r="Y9" s="430">
        <v>3224</v>
      </c>
      <c r="Z9" s="430">
        <v>143</v>
      </c>
      <c r="AA9" s="430">
        <f t="shared" si="8"/>
        <v>3548</v>
      </c>
      <c r="AB9" s="430">
        <v>3408</v>
      </c>
      <c r="AC9" s="430">
        <v>140</v>
      </c>
      <c r="AD9" s="430">
        <f t="shared" si="9"/>
        <v>3493</v>
      </c>
      <c r="AE9" s="430">
        <v>3346</v>
      </c>
      <c r="AF9" s="430">
        <v>147</v>
      </c>
      <c r="AG9" s="430">
        <f t="shared" si="10"/>
        <v>3443</v>
      </c>
      <c r="AH9" s="430">
        <v>3289</v>
      </c>
      <c r="AI9" s="430">
        <v>154</v>
      </c>
      <c r="AJ9" s="430">
        <f t="shared" si="11"/>
        <v>3481</v>
      </c>
      <c r="AK9" s="430">
        <v>3345</v>
      </c>
      <c r="AL9" s="430">
        <v>136</v>
      </c>
    </row>
    <row r="10" spans="1:38" ht="21.75" customHeight="1">
      <c r="A10" s="431" t="s">
        <v>69</v>
      </c>
      <c r="B10" s="432" t="s">
        <v>70</v>
      </c>
      <c r="C10" s="430">
        <f t="shared" si="0"/>
        <v>366</v>
      </c>
      <c r="D10" s="430">
        <v>357</v>
      </c>
      <c r="E10" s="430">
        <v>9</v>
      </c>
      <c r="F10" s="430">
        <f t="shared" si="1"/>
        <v>314</v>
      </c>
      <c r="G10" s="430">
        <v>304</v>
      </c>
      <c r="H10" s="430">
        <v>10</v>
      </c>
      <c r="I10" s="430">
        <f t="shared" si="2"/>
        <v>286</v>
      </c>
      <c r="J10" s="430">
        <v>278</v>
      </c>
      <c r="K10" s="430">
        <v>8</v>
      </c>
      <c r="L10" s="430">
        <f t="shared" si="3"/>
        <v>283</v>
      </c>
      <c r="M10" s="430">
        <v>275</v>
      </c>
      <c r="N10" s="430">
        <v>8</v>
      </c>
      <c r="O10" s="430">
        <f t="shared" si="4"/>
        <v>234</v>
      </c>
      <c r="P10" s="430">
        <v>226</v>
      </c>
      <c r="Q10" s="430">
        <v>8</v>
      </c>
      <c r="R10" s="430">
        <f t="shared" si="5"/>
        <v>263</v>
      </c>
      <c r="S10" s="430">
        <v>253</v>
      </c>
      <c r="T10" s="430">
        <v>10</v>
      </c>
      <c r="U10" s="430">
        <f t="shared" si="6"/>
        <v>269</v>
      </c>
      <c r="V10" s="430">
        <v>260</v>
      </c>
      <c r="W10" s="430">
        <v>9</v>
      </c>
      <c r="X10" s="430">
        <f t="shared" si="7"/>
        <v>320</v>
      </c>
      <c r="Y10" s="430">
        <v>309</v>
      </c>
      <c r="Z10" s="430">
        <v>11</v>
      </c>
      <c r="AA10" s="430">
        <f t="shared" si="8"/>
        <v>348</v>
      </c>
      <c r="AB10" s="430">
        <v>337</v>
      </c>
      <c r="AC10" s="430">
        <v>11</v>
      </c>
      <c r="AD10" s="430">
        <f t="shared" si="9"/>
        <v>335</v>
      </c>
      <c r="AE10" s="430">
        <v>325</v>
      </c>
      <c r="AF10" s="430">
        <v>10</v>
      </c>
      <c r="AG10" s="430">
        <f t="shared" si="10"/>
        <v>322</v>
      </c>
      <c r="AH10" s="430">
        <v>313</v>
      </c>
      <c r="AI10" s="430">
        <v>9</v>
      </c>
      <c r="AJ10" s="430">
        <f t="shared" si="11"/>
        <v>299</v>
      </c>
      <c r="AK10" s="430">
        <v>286</v>
      </c>
      <c r="AL10" s="430">
        <v>13</v>
      </c>
    </row>
    <row r="11" spans="1:38" ht="21.75" customHeight="1">
      <c r="A11" s="431" t="s">
        <v>57</v>
      </c>
      <c r="B11" s="432" t="s">
        <v>58</v>
      </c>
      <c r="C11" s="430">
        <f t="shared" si="0"/>
        <v>1780</v>
      </c>
      <c r="D11" s="430">
        <v>1687</v>
      </c>
      <c r="E11" s="430">
        <v>93</v>
      </c>
      <c r="F11" s="430">
        <f t="shared" si="1"/>
        <v>1784</v>
      </c>
      <c r="G11" s="430">
        <v>1686</v>
      </c>
      <c r="H11" s="430">
        <v>98</v>
      </c>
      <c r="I11" s="430">
        <f t="shared" si="2"/>
        <v>1968</v>
      </c>
      <c r="J11" s="430">
        <v>1871</v>
      </c>
      <c r="K11" s="430">
        <v>97</v>
      </c>
      <c r="L11" s="430">
        <f t="shared" si="3"/>
        <v>1998</v>
      </c>
      <c r="M11" s="430">
        <v>1908</v>
      </c>
      <c r="N11" s="430">
        <v>90</v>
      </c>
      <c r="O11" s="430">
        <f t="shared" si="4"/>
        <v>1945</v>
      </c>
      <c r="P11" s="430">
        <v>1850</v>
      </c>
      <c r="Q11" s="430">
        <v>95</v>
      </c>
      <c r="R11" s="430">
        <f t="shared" si="5"/>
        <v>1936</v>
      </c>
      <c r="S11" s="430">
        <v>1839</v>
      </c>
      <c r="T11" s="430">
        <v>97</v>
      </c>
      <c r="U11" s="430">
        <f t="shared" si="6"/>
        <v>2016</v>
      </c>
      <c r="V11" s="430">
        <v>1919</v>
      </c>
      <c r="W11" s="430">
        <v>97</v>
      </c>
      <c r="X11" s="430">
        <f t="shared" si="7"/>
        <v>2207</v>
      </c>
      <c r="Y11" s="430">
        <v>2106</v>
      </c>
      <c r="Z11" s="430">
        <v>101</v>
      </c>
      <c r="AA11" s="430">
        <f t="shared" si="8"/>
        <v>2297</v>
      </c>
      <c r="AB11" s="430">
        <v>2198</v>
      </c>
      <c r="AC11" s="430">
        <v>99</v>
      </c>
      <c r="AD11" s="430">
        <f t="shared" si="9"/>
        <v>2236</v>
      </c>
      <c r="AE11" s="430">
        <v>2144</v>
      </c>
      <c r="AF11" s="430">
        <v>92</v>
      </c>
      <c r="AG11" s="430">
        <f t="shared" si="10"/>
        <v>2187</v>
      </c>
      <c r="AH11" s="430">
        <v>2094</v>
      </c>
      <c r="AI11" s="430">
        <v>93</v>
      </c>
      <c r="AJ11" s="430">
        <f t="shared" si="11"/>
        <v>2062</v>
      </c>
      <c r="AK11" s="430">
        <v>1978</v>
      </c>
      <c r="AL11" s="430">
        <v>84</v>
      </c>
    </row>
    <row r="12" spans="1:38" ht="21.75" customHeight="1">
      <c r="A12" s="431" t="s">
        <v>59</v>
      </c>
      <c r="B12" s="432" t="s">
        <v>60</v>
      </c>
      <c r="C12" s="430">
        <f t="shared" si="0"/>
        <v>71312</v>
      </c>
      <c r="D12" s="430">
        <v>63895</v>
      </c>
      <c r="E12" s="430">
        <v>7417</v>
      </c>
      <c r="F12" s="430">
        <f t="shared" si="1"/>
        <v>68187</v>
      </c>
      <c r="G12" s="430">
        <v>60906</v>
      </c>
      <c r="H12" s="430">
        <v>7281</v>
      </c>
      <c r="I12" s="430">
        <f t="shared" si="2"/>
        <v>66540</v>
      </c>
      <c r="J12" s="430">
        <v>59410</v>
      </c>
      <c r="K12" s="430">
        <v>7130</v>
      </c>
      <c r="L12" s="430">
        <f t="shared" si="3"/>
        <v>66273</v>
      </c>
      <c r="M12" s="430">
        <v>59579</v>
      </c>
      <c r="N12" s="430">
        <v>6694</v>
      </c>
      <c r="O12" s="430">
        <f t="shared" si="4"/>
        <v>65136</v>
      </c>
      <c r="P12" s="430">
        <v>58480</v>
      </c>
      <c r="Q12" s="430">
        <v>6656</v>
      </c>
      <c r="R12" s="430">
        <f t="shared" si="5"/>
        <v>64683</v>
      </c>
      <c r="S12" s="430">
        <v>57988</v>
      </c>
      <c r="T12" s="430">
        <v>6695</v>
      </c>
      <c r="U12" s="430">
        <f t="shared" si="6"/>
        <v>66056</v>
      </c>
      <c r="V12" s="430">
        <v>59273</v>
      </c>
      <c r="W12" s="430">
        <v>6783</v>
      </c>
      <c r="X12" s="430">
        <f t="shared" si="7"/>
        <v>71530</v>
      </c>
      <c r="Y12" s="430">
        <v>64547</v>
      </c>
      <c r="Z12" s="430">
        <v>6983</v>
      </c>
      <c r="AA12" s="430">
        <f t="shared" si="8"/>
        <v>73504</v>
      </c>
      <c r="AB12" s="430">
        <v>66474</v>
      </c>
      <c r="AC12" s="430">
        <v>7030</v>
      </c>
      <c r="AD12" s="430">
        <f t="shared" si="9"/>
        <v>70678</v>
      </c>
      <c r="AE12" s="430">
        <v>63787</v>
      </c>
      <c r="AF12" s="430">
        <v>6891</v>
      </c>
      <c r="AG12" s="430">
        <f t="shared" si="10"/>
        <v>69051</v>
      </c>
      <c r="AH12" s="430">
        <v>62383</v>
      </c>
      <c r="AI12" s="430">
        <v>6668</v>
      </c>
      <c r="AJ12" s="430">
        <f t="shared" si="11"/>
        <v>68918</v>
      </c>
      <c r="AK12" s="430">
        <v>62430</v>
      </c>
      <c r="AL12" s="430">
        <v>6488</v>
      </c>
    </row>
    <row r="13" spans="1:38" ht="21.75" customHeight="1">
      <c r="A13" s="431" t="s">
        <v>61</v>
      </c>
      <c r="B13" s="432" t="s">
        <v>62</v>
      </c>
      <c r="C13" s="430">
        <f t="shared" si="0"/>
        <v>21300</v>
      </c>
      <c r="D13" s="430">
        <v>18671</v>
      </c>
      <c r="E13" s="430">
        <v>2629</v>
      </c>
      <c r="F13" s="430">
        <f t="shared" si="1"/>
        <v>21753</v>
      </c>
      <c r="G13" s="430">
        <v>19001</v>
      </c>
      <c r="H13" s="430">
        <v>2752</v>
      </c>
      <c r="I13" s="430">
        <f t="shared" si="2"/>
        <v>23243</v>
      </c>
      <c r="J13" s="430">
        <v>20266</v>
      </c>
      <c r="K13" s="430">
        <v>2977</v>
      </c>
      <c r="L13" s="430">
        <f t="shared" si="3"/>
        <v>23515</v>
      </c>
      <c r="M13" s="430">
        <v>20722</v>
      </c>
      <c r="N13" s="430">
        <v>2793</v>
      </c>
      <c r="O13" s="430">
        <f t="shared" si="4"/>
        <v>23735</v>
      </c>
      <c r="P13" s="430">
        <v>20920</v>
      </c>
      <c r="Q13" s="430">
        <v>2815</v>
      </c>
      <c r="R13" s="430">
        <f t="shared" si="5"/>
        <v>24027</v>
      </c>
      <c r="S13" s="430">
        <v>21199</v>
      </c>
      <c r="T13" s="430">
        <v>2828</v>
      </c>
      <c r="U13" s="430">
        <f t="shared" si="6"/>
        <v>25880</v>
      </c>
      <c r="V13" s="430">
        <v>22871</v>
      </c>
      <c r="W13" s="430">
        <v>3009</v>
      </c>
      <c r="X13" s="430">
        <f t="shared" si="7"/>
        <v>29446</v>
      </c>
      <c r="Y13" s="430">
        <v>26107</v>
      </c>
      <c r="Z13" s="430">
        <v>3339</v>
      </c>
      <c r="AA13" s="430">
        <f t="shared" si="8"/>
        <v>30663</v>
      </c>
      <c r="AB13" s="430">
        <v>27212</v>
      </c>
      <c r="AC13" s="430">
        <v>3451</v>
      </c>
      <c r="AD13" s="430">
        <f t="shared" si="9"/>
        <v>32165</v>
      </c>
      <c r="AE13" s="430">
        <v>28505</v>
      </c>
      <c r="AF13" s="430">
        <v>3660</v>
      </c>
      <c r="AG13" s="430">
        <f t="shared" si="10"/>
        <v>32891</v>
      </c>
      <c r="AH13" s="430">
        <v>29017</v>
      </c>
      <c r="AI13" s="430">
        <v>3874</v>
      </c>
      <c r="AJ13" s="430">
        <f t="shared" si="11"/>
        <v>32287</v>
      </c>
      <c r="AK13" s="430">
        <v>28463</v>
      </c>
      <c r="AL13" s="430">
        <v>3824</v>
      </c>
    </row>
    <row r="14" spans="1:38" ht="21.75" customHeight="1">
      <c r="A14" s="431" t="s">
        <v>234</v>
      </c>
      <c r="B14" s="432" t="s">
        <v>235</v>
      </c>
      <c r="C14" s="430">
        <f t="shared" si="0"/>
        <v>965</v>
      </c>
      <c r="D14" s="430">
        <v>937</v>
      </c>
      <c r="E14" s="430">
        <v>28</v>
      </c>
      <c r="F14" s="430">
        <f t="shared" si="1"/>
        <v>989</v>
      </c>
      <c r="G14" s="430">
        <v>948</v>
      </c>
      <c r="H14" s="430">
        <v>41</v>
      </c>
      <c r="I14" s="430">
        <f t="shared" si="2"/>
        <v>1213</v>
      </c>
      <c r="J14" s="430">
        <v>1166</v>
      </c>
      <c r="K14" s="430">
        <v>47</v>
      </c>
      <c r="L14" s="430">
        <f t="shared" si="3"/>
        <v>1358</v>
      </c>
      <c r="M14" s="430">
        <v>1318</v>
      </c>
      <c r="N14" s="430">
        <v>40</v>
      </c>
      <c r="O14" s="430">
        <f t="shared" si="4"/>
        <v>1303</v>
      </c>
      <c r="P14" s="430">
        <v>1264</v>
      </c>
      <c r="Q14" s="430">
        <v>39</v>
      </c>
      <c r="R14" s="430">
        <f t="shared" si="5"/>
        <v>1304</v>
      </c>
      <c r="S14" s="430">
        <v>1261</v>
      </c>
      <c r="T14" s="430">
        <v>43</v>
      </c>
      <c r="U14" s="430">
        <f t="shared" si="6"/>
        <v>1397</v>
      </c>
      <c r="V14" s="430">
        <v>1354</v>
      </c>
      <c r="W14" s="430">
        <v>43</v>
      </c>
      <c r="X14" s="430">
        <f t="shared" si="7"/>
        <v>1746</v>
      </c>
      <c r="Y14" s="430">
        <v>1700</v>
      </c>
      <c r="Z14" s="430">
        <v>46</v>
      </c>
      <c r="AA14" s="430">
        <f t="shared" si="8"/>
        <v>1660</v>
      </c>
      <c r="AB14" s="430">
        <v>1612</v>
      </c>
      <c r="AC14" s="430">
        <v>48</v>
      </c>
      <c r="AD14" s="430">
        <f t="shared" si="9"/>
        <v>1635</v>
      </c>
      <c r="AE14" s="430">
        <v>1590</v>
      </c>
      <c r="AF14" s="430">
        <v>45</v>
      </c>
      <c r="AG14" s="430">
        <f t="shared" si="10"/>
        <v>1589</v>
      </c>
      <c r="AH14" s="430">
        <v>1556</v>
      </c>
      <c r="AI14" s="430">
        <v>33</v>
      </c>
      <c r="AJ14" s="430">
        <f t="shared" si="11"/>
        <v>1572</v>
      </c>
      <c r="AK14" s="430">
        <v>1545</v>
      </c>
      <c r="AL14" s="430">
        <v>27</v>
      </c>
    </row>
    <row r="15" spans="1:38" ht="21.75" customHeight="1">
      <c r="A15" s="431" t="s">
        <v>236</v>
      </c>
      <c r="B15" s="432" t="s">
        <v>191</v>
      </c>
      <c r="C15" s="430">
        <f t="shared" si="0"/>
        <v>8403</v>
      </c>
      <c r="D15" s="430">
        <v>7572</v>
      </c>
      <c r="E15" s="430">
        <v>831</v>
      </c>
      <c r="F15" s="430">
        <f t="shared" si="1"/>
        <v>7597</v>
      </c>
      <c r="G15" s="430">
        <v>6817</v>
      </c>
      <c r="H15" s="430">
        <v>780</v>
      </c>
      <c r="I15" s="430">
        <f t="shared" si="2"/>
        <v>7816</v>
      </c>
      <c r="J15" s="430">
        <v>6976</v>
      </c>
      <c r="K15" s="430">
        <v>840</v>
      </c>
      <c r="L15" s="430">
        <f t="shared" si="3"/>
        <v>8497</v>
      </c>
      <c r="M15" s="430">
        <v>7719</v>
      </c>
      <c r="N15" s="430">
        <v>778</v>
      </c>
      <c r="O15" s="430">
        <f t="shared" si="4"/>
        <v>8402</v>
      </c>
      <c r="P15" s="430">
        <v>7604</v>
      </c>
      <c r="Q15" s="430">
        <v>798</v>
      </c>
      <c r="R15" s="430">
        <f t="shared" si="5"/>
        <v>8462</v>
      </c>
      <c r="S15" s="430">
        <v>7661</v>
      </c>
      <c r="T15" s="430">
        <v>801</v>
      </c>
      <c r="U15" s="430">
        <f t="shared" si="6"/>
        <v>8793</v>
      </c>
      <c r="V15" s="430">
        <v>7981</v>
      </c>
      <c r="W15" s="430">
        <v>812</v>
      </c>
      <c r="X15" s="430">
        <f t="shared" si="7"/>
        <v>9943</v>
      </c>
      <c r="Y15" s="430">
        <v>9085</v>
      </c>
      <c r="Z15" s="430">
        <v>858</v>
      </c>
      <c r="AA15" s="430">
        <f t="shared" si="8"/>
        <v>10442</v>
      </c>
      <c r="AB15" s="430">
        <v>9533</v>
      </c>
      <c r="AC15" s="430">
        <v>909</v>
      </c>
      <c r="AD15" s="430">
        <f t="shared" si="9"/>
        <v>10357</v>
      </c>
      <c r="AE15" s="430">
        <v>9412</v>
      </c>
      <c r="AF15" s="430">
        <v>945</v>
      </c>
      <c r="AG15" s="430">
        <f t="shared" si="10"/>
        <v>10191</v>
      </c>
      <c r="AH15" s="430">
        <v>9260</v>
      </c>
      <c r="AI15" s="430">
        <v>931</v>
      </c>
      <c r="AJ15" s="430">
        <f t="shared" si="11"/>
        <v>9980</v>
      </c>
      <c r="AK15" s="430">
        <v>9066</v>
      </c>
      <c r="AL15" s="430">
        <v>914</v>
      </c>
    </row>
    <row r="16" spans="1:38" ht="21.75" customHeight="1">
      <c r="A16" s="431">
        <v>10</v>
      </c>
      <c r="B16" s="432" t="s">
        <v>159</v>
      </c>
      <c r="C16" s="430">
        <f t="shared" si="0"/>
        <v>9579</v>
      </c>
      <c r="D16" s="430">
        <v>8823</v>
      </c>
      <c r="E16" s="430">
        <v>756</v>
      </c>
      <c r="F16" s="430">
        <f t="shared" si="1"/>
        <v>9423</v>
      </c>
      <c r="G16" s="430">
        <v>8670</v>
      </c>
      <c r="H16" s="430">
        <v>753</v>
      </c>
      <c r="I16" s="430">
        <f t="shared" si="2"/>
        <v>9708</v>
      </c>
      <c r="J16" s="430">
        <v>8903</v>
      </c>
      <c r="K16" s="430">
        <v>805</v>
      </c>
      <c r="L16" s="430">
        <f t="shared" si="3"/>
        <v>10988</v>
      </c>
      <c r="M16" s="430">
        <v>10213</v>
      </c>
      <c r="N16" s="430">
        <v>775</v>
      </c>
      <c r="O16" s="430">
        <f t="shared" si="4"/>
        <v>10764</v>
      </c>
      <c r="P16" s="430">
        <v>9986</v>
      </c>
      <c r="Q16" s="430">
        <v>778</v>
      </c>
      <c r="R16" s="430">
        <f t="shared" si="5"/>
        <v>10760</v>
      </c>
      <c r="S16" s="430">
        <v>9977</v>
      </c>
      <c r="T16" s="430">
        <v>783</v>
      </c>
      <c r="U16" s="430">
        <f t="shared" si="6"/>
        <v>11089</v>
      </c>
      <c r="V16" s="430">
        <v>10313</v>
      </c>
      <c r="W16" s="430">
        <v>776</v>
      </c>
      <c r="X16" s="430">
        <f t="shared" si="7"/>
        <v>12657</v>
      </c>
      <c r="Y16" s="430">
        <v>11832</v>
      </c>
      <c r="Z16" s="430">
        <v>825</v>
      </c>
      <c r="AA16" s="430">
        <f t="shared" si="8"/>
        <v>13266</v>
      </c>
      <c r="AB16" s="430">
        <v>12409</v>
      </c>
      <c r="AC16" s="430">
        <v>857</v>
      </c>
      <c r="AD16" s="430">
        <f t="shared" si="9"/>
        <v>12819</v>
      </c>
      <c r="AE16" s="430">
        <v>11942</v>
      </c>
      <c r="AF16" s="430">
        <v>877</v>
      </c>
      <c r="AG16" s="430">
        <f t="shared" si="10"/>
        <v>12616</v>
      </c>
      <c r="AH16" s="430">
        <v>11734</v>
      </c>
      <c r="AI16" s="430">
        <v>882</v>
      </c>
      <c r="AJ16" s="430">
        <f t="shared" si="11"/>
        <v>12470</v>
      </c>
      <c r="AK16" s="430">
        <v>11588</v>
      </c>
      <c r="AL16" s="430">
        <v>882</v>
      </c>
    </row>
    <row r="17" spans="1:38" ht="21.75" customHeight="1">
      <c r="A17" s="433">
        <v>11</v>
      </c>
      <c r="B17" s="432" t="s">
        <v>160</v>
      </c>
      <c r="C17" s="430">
        <f t="shared" si="0"/>
        <v>4012</v>
      </c>
      <c r="D17" s="430">
        <v>3866</v>
      </c>
      <c r="E17" s="430">
        <v>146</v>
      </c>
      <c r="F17" s="430">
        <f t="shared" si="1"/>
        <v>3906</v>
      </c>
      <c r="G17" s="430">
        <v>3753</v>
      </c>
      <c r="H17" s="430">
        <v>153</v>
      </c>
      <c r="I17" s="430">
        <f t="shared" si="2"/>
        <v>3871</v>
      </c>
      <c r="J17" s="430">
        <v>3714</v>
      </c>
      <c r="K17" s="430">
        <v>157</v>
      </c>
      <c r="L17" s="430">
        <f t="shared" si="3"/>
        <v>4001</v>
      </c>
      <c r="M17" s="430">
        <v>3855</v>
      </c>
      <c r="N17" s="430">
        <v>146</v>
      </c>
      <c r="O17" s="430">
        <f t="shared" si="4"/>
        <v>3854</v>
      </c>
      <c r="P17" s="430">
        <v>3708</v>
      </c>
      <c r="Q17" s="430">
        <v>146</v>
      </c>
      <c r="R17" s="430">
        <f t="shared" si="5"/>
        <v>3843</v>
      </c>
      <c r="S17" s="430">
        <v>3694</v>
      </c>
      <c r="T17" s="430">
        <v>149</v>
      </c>
      <c r="U17" s="430">
        <f t="shared" si="6"/>
        <v>3955</v>
      </c>
      <c r="V17" s="430">
        <v>3806</v>
      </c>
      <c r="W17" s="430">
        <v>149</v>
      </c>
      <c r="X17" s="430">
        <f t="shared" si="7"/>
        <v>4286</v>
      </c>
      <c r="Y17" s="430">
        <v>4128</v>
      </c>
      <c r="Z17" s="430">
        <v>158</v>
      </c>
      <c r="AA17" s="430">
        <f t="shared" si="8"/>
        <v>4432</v>
      </c>
      <c r="AB17" s="430">
        <v>4278</v>
      </c>
      <c r="AC17" s="430">
        <v>154</v>
      </c>
      <c r="AD17" s="430">
        <f t="shared" si="9"/>
        <v>4332</v>
      </c>
      <c r="AE17" s="430">
        <v>4177</v>
      </c>
      <c r="AF17" s="430">
        <v>155</v>
      </c>
      <c r="AG17" s="430">
        <f t="shared" si="10"/>
        <v>4253</v>
      </c>
      <c r="AH17" s="430">
        <v>4101</v>
      </c>
      <c r="AI17" s="430">
        <v>152</v>
      </c>
      <c r="AJ17" s="430">
        <f t="shared" si="11"/>
        <v>4320</v>
      </c>
      <c r="AK17" s="430">
        <v>4169</v>
      </c>
      <c r="AL17" s="430">
        <v>151</v>
      </c>
    </row>
    <row r="18" spans="1:38" ht="21.75" customHeight="1">
      <c r="A18" s="433">
        <v>12</v>
      </c>
      <c r="B18" s="432" t="s">
        <v>161</v>
      </c>
      <c r="C18" s="430">
        <f t="shared" si="0"/>
        <v>456</v>
      </c>
      <c r="D18" s="430">
        <v>446</v>
      </c>
      <c r="E18" s="430">
        <v>10</v>
      </c>
      <c r="F18" s="430">
        <f t="shared" si="1"/>
        <v>503</v>
      </c>
      <c r="G18" s="430">
        <v>494</v>
      </c>
      <c r="H18" s="430">
        <v>9</v>
      </c>
      <c r="I18" s="430">
        <f t="shared" si="2"/>
        <v>409</v>
      </c>
      <c r="J18" s="430">
        <v>396</v>
      </c>
      <c r="K18" s="430">
        <v>13</v>
      </c>
      <c r="L18" s="430">
        <f t="shared" si="3"/>
        <v>427</v>
      </c>
      <c r="M18" s="430">
        <v>410</v>
      </c>
      <c r="N18" s="430">
        <v>17</v>
      </c>
      <c r="O18" s="430">
        <f t="shared" si="4"/>
        <v>342</v>
      </c>
      <c r="P18" s="430">
        <v>324</v>
      </c>
      <c r="Q18" s="430">
        <v>18</v>
      </c>
      <c r="R18" s="430">
        <f t="shared" si="5"/>
        <v>313</v>
      </c>
      <c r="S18" s="430">
        <v>295</v>
      </c>
      <c r="T18" s="430">
        <v>18</v>
      </c>
      <c r="U18" s="430">
        <f t="shared" si="6"/>
        <v>370</v>
      </c>
      <c r="V18" s="430">
        <v>351</v>
      </c>
      <c r="W18" s="430">
        <v>19</v>
      </c>
      <c r="X18" s="430">
        <f t="shared" si="7"/>
        <v>464</v>
      </c>
      <c r="Y18" s="430">
        <v>445</v>
      </c>
      <c r="Z18" s="430">
        <v>19</v>
      </c>
      <c r="AA18" s="430">
        <f t="shared" si="8"/>
        <v>539</v>
      </c>
      <c r="AB18" s="430">
        <v>520</v>
      </c>
      <c r="AC18" s="430">
        <v>19</v>
      </c>
      <c r="AD18" s="430">
        <f t="shared" si="9"/>
        <v>515</v>
      </c>
      <c r="AE18" s="430">
        <v>497</v>
      </c>
      <c r="AF18" s="430">
        <v>18</v>
      </c>
      <c r="AG18" s="430">
        <f t="shared" si="10"/>
        <v>524</v>
      </c>
      <c r="AH18" s="430">
        <v>508</v>
      </c>
      <c r="AI18" s="430">
        <v>16</v>
      </c>
      <c r="AJ18" s="430">
        <f t="shared" si="11"/>
        <v>470</v>
      </c>
      <c r="AK18" s="430">
        <v>463</v>
      </c>
      <c r="AL18" s="430">
        <v>7</v>
      </c>
    </row>
    <row r="19" spans="1:38" ht="21.75" customHeight="1">
      <c r="A19" s="433">
        <v>13</v>
      </c>
      <c r="B19" s="432" t="s">
        <v>162</v>
      </c>
      <c r="C19" s="430">
        <f t="shared" si="0"/>
        <v>152</v>
      </c>
      <c r="D19" s="430">
        <v>142</v>
      </c>
      <c r="E19" s="430">
        <v>10</v>
      </c>
      <c r="F19" s="430">
        <f t="shared" si="1"/>
        <v>142</v>
      </c>
      <c r="G19" s="430">
        <v>133</v>
      </c>
      <c r="H19" s="430">
        <v>9</v>
      </c>
      <c r="I19" s="430">
        <f t="shared" si="2"/>
        <v>133</v>
      </c>
      <c r="J19" s="430">
        <v>122</v>
      </c>
      <c r="K19" s="430">
        <v>11</v>
      </c>
      <c r="L19" s="430">
        <f t="shared" si="3"/>
        <v>172</v>
      </c>
      <c r="M19" s="430">
        <v>162</v>
      </c>
      <c r="N19" s="430">
        <v>10</v>
      </c>
      <c r="O19" s="430">
        <f t="shared" si="4"/>
        <v>140</v>
      </c>
      <c r="P19" s="430">
        <v>128</v>
      </c>
      <c r="Q19" s="430">
        <v>12</v>
      </c>
      <c r="R19" s="430">
        <f t="shared" si="5"/>
        <v>147</v>
      </c>
      <c r="S19" s="430">
        <v>135</v>
      </c>
      <c r="T19" s="430">
        <v>12</v>
      </c>
      <c r="U19" s="430">
        <f t="shared" si="6"/>
        <v>171</v>
      </c>
      <c r="V19" s="430">
        <v>160</v>
      </c>
      <c r="W19" s="430">
        <v>11</v>
      </c>
      <c r="X19" s="430">
        <f t="shared" si="7"/>
        <v>244</v>
      </c>
      <c r="Y19" s="430">
        <v>233</v>
      </c>
      <c r="Z19" s="430">
        <v>11</v>
      </c>
      <c r="AA19" s="430">
        <f t="shared" si="8"/>
        <v>284</v>
      </c>
      <c r="AB19" s="430">
        <v>273</v>
      </c>
      <c r="AC19" s="430">
        <v>11</v>
      </c>
      <c r="AD19" s="430">
        <f t="shared" si="9"/>
        <v>275</v>
      </c>
      <c r="AE19" s="430">
        <v>264</v>
      </c>
      <c r="AF19" s="430">
        <v>11</v>
      </c>
      <c r="AG19" s="430">
        <f t="shared" si="10"/>
        <v>270</v>
      </c>
      <c r="AH19" s="430">
        <v>262</v>
      </c>
      <c r="AI19" s="430">
        <v>8</v>
      </c>
      <c r="AJ19" s="430">
        <f t="shared" si="11"/>
        <v>260</v>
      </c>
      <c r="AK19" s="430">
        <v>252</v>
      </c>
      <c r="AL19" s="430">
        <v>8</v>
      </c>
    </row>
    <row r="20" spans="1:38" ht="21.75" customHeight="1">
      <c r="A20" s="433">
        <v>14</v>
      </c>
      <c r="B20" s="432" t="s">
        <v>163</v>
      </c>
      <c r="C20" s="430">
        <f t="shared" si="0"/>
        <v>3702</v>
      </c>
      <c r="D20" s="430">
        <v>3508</v>
      </c>
      <c r="E20" s="430">
        <v>194</v>
      </c>
      <c r="F20" s="430">
        <f t="shared" si="1"/>
        <v>3333</v>
      </c>
      <c r="G20" s="430">
        <v>3141</v>
      </c>
      <c r="H20" s="430">
        <v>192</v>
      </c>
      <c r="I20" s="430">
        <f t="shared" si="2"/>
        <v>3530</v>
      </c>
      <c r="J20" s="430">
        <v>3320</v>
      </c>
      <c r="K20" s="430">
        <v>210</v>
      </c>
      <c r="L20" s="430">
        <f t="shared" si="3"/>
        <v>3887</v>
      </c>
      <c r="M20" s="430">
        <v>3701</v>
      </c>
      <c r="N20" s="430">
        <v>186</v>
      </c>
      <c r="O20" s="430">
        <f t="shared" si="4"/>
        <v>3685</v>
      </c>
      <c r="P20" s="430">
        <v>3503</v>
      </c>
      <c r="Q20" s="430">
        <v>182</v>
      </c>
      <c r="R20" s="430">
        <f t="shared" si="5"/>
        <v>3673</v>
      </c>
      <c r="S20" s="430">
        <v>3486</v>
      </c>
      <c r="T20" s="430">
        <v>187</v>
      </c>
      <c r="U20" s="430">
        <f t="shared" si="6"/>
        <v>3758</v>
      </c>
      <c r="V20" s="430">
        <v>3568</v>
      </c>
      <c r="W20" s="430">
        <v>190</v>
      </c>
      <c r="X20" s="430">
        <f t="shared" si="7"/>
        <v>4076</v>
      </c>
      <c r="Y20" s="430">
        <v>3881</v>
      </c>
      <c r="Z20" s="430">
        <v>195</v>
      </c>
      <c r="AA20" s="430">
        <f t="shared" si="8"/>
        <v>4236</v>
      </c>
      <c r="AB20" s="430">
        <v>4040</v>
      </c>
      <c r="AC20" s="430">
        <v>196</v>
      </c>
      <c r="AD20" s="430">
        <f t="shared" si="9"/>
        <v>4102</v>
      </c>
      <c r="AE20" s="430">
        <v>3909</v>
      </c>
      <c r="AF20" s="430">
        <v>193</v>
      </c>
      <c r="AG20" s="430">
        <f t="shared" si="10"/>
        <v>4063</v>
      </c>
      <c r="AH20" s="430">
        <v>3868</v>
      </c>
      <c r="AI20" s="430">
        <v>195</v>
      </c>
      <c r="AJ20" s="430">
        <f t="shared" si="11"/>
        <v>4098</v>
      </c>
      <c r="AK20" s="430">
        <v>3904</v>
      </c>
      <c r="AL20" s="430">
        <v>194</v>
      </c>
    </row>
    <row r="21" spans="1:38" ht="21.75" customHeight="1">
      <c r="A21" s="433">
        <v>15</v>
      </c>
      <c r="B21" s="432" t="s">
        <v>164</v>
      </c>
      <c r="C21" s="430">
        <f t="shared" si="0"/>
        <v>2028</v>
      </c>
      <c r="D21" s="430">
        <v>1948</v>
      </c>
      <c r="E21" s="430">
        <v>80</v>
      </c>
      <c r="F21" s="430">
        <f t="shared" si="1"/>
        <v>1745</v>
      </c>
      <c r="G21" s="430">
        <v>1670</v>
      </c>
      <c r="H21" s="430">
        <v>75</v>
      </c>
      <c r="I21" s="430">
        <f t="shared" si="2"/>
        <v>1842</v>
      </c>
      <c r="J21" s="430">
        <v>1757</v>
      </c>
      <c r="K21" s="430">
        <v>85</v>
      </c>
      <c r="L21" s="430">
        <f t="shared" si="3"/>
        <v>1992</v>
      </c>
      <c r="M21" s="430">
        <v>1901</v>
      </c>
      <c r="N21" s="430">
        <v>91</v>
      </c>
      <c r="O21" s="430">
        <f t="shared" si="4"/>
        <v>1923</v>
      </c>
      <c r="P21" s="430">
        <v>1830</v>
      </c>
      <c r="Q21" s="430">
        <v>93</v>
      </c>
      <c r="R21" s="430">
        <f t="shared" si="5"/>
        <v>1869</v>
      </c>
      <c r="S21" s="430">
        <v>1777</v>
      </c>
      <c r="T21" s="430">
        <v>92</v>
      </c>
      <c r="U21" s="430">
        <f t="shared" si="6"/>
        <v>1920</v>
      </c>
      <c r="V21" s="430">
        <v>1827</v>
      </c>
      <c r="W21" s="430">
        <v>93</v>
      </c>
      <c r="X21" s="430">
        <f t="shared" si="7"/>
        <v>2180</v>
      </c>
      <c r="Y21" s="430">
        <v>2083</v>
      </c>
      <c r="Z21" s="430">
        <v>97</v>
      </c>
      <c r="AA21" s="430">
        <f t="shared" si="8"/>
        <v>2268</v>
      </c>
      <c r="AB21" s="430">
        <v>2174</v>
      </c>
      <c r="AC21" s="430">
        <v>94</v>
      </c>
      <c r="AD21" s="430">
        <f t="shared" si="9"/>
        <v>2207</v>
      </c>
      <c r="AE21" s="430">
        <v>2115</v>
      </c>
      <c r="AF21" s="430">
        <v>92</v>
      </c>
      <c r="AG21" s="430">
        <f t="shared" si="10"/>
        <v>2185</v>
      </c>
      <c r="AH21" s="430">
        <v>2095</v>
      </c>
      <c r="AI21" s="430">
        <v>90</v>
      </c>
      <c r="AJ21" s="430">
        <f t="shared" si="11"/>
        <v>2181</v>
      </c>
      <c r="AK21" s="430">
        <v>2094</v>
      </c>
      <c r="AL21" s="430">
        <v>87</v>
      </c>
    </row>
    <row r="22" spans="1:38" ht="21.75" customHeight="1">
      <c r="A22" s="433">
        <v>16</v>
      </c>
      <c r="B22" s="432" t="s">
        <v>165</v>
      </c>
      <c r="C22" s="430">
        <f t="shared" si="0"/>
        <v>43504</v>
      </c>
      <c r="D22" s="430">
        <v>39293</v>
      </c>
      <c r="E22" s="430">
        <v>4211</v>
      </c>
      <c r="F22" s="430">
        <f t="shared" si="1"/>
        <v>41429</v>
      </c>
      <c r="G22" s="430">
        <v>37047</v>
      </c>
      <c r="H22" s="430">
        <v>4382</v>
      </c>
      <c r="I22" s="430">
        <f t="shared" si="2"/>
        <v>42655</v>
      </c>
      <c r="J22" s="430">
        <v>38003</v>
      </c>
      <c r="K22" s="430">
        <v>4652</v>
      </c>
      <c r="L22" s="430">
        <f t="shared" si="3"/>
        <v>44829</v>
      </c>
      <c r="M22" s="430">
        <v>40184</v>
      </c>
      <c r="N22" s="430">
        <v>4645</v>
      </c>
      <c r="O22" s="430">
        <f t="shared" si="4"/>
        <v>44387</v>
      </c>
      <c r="P22" s="430">
        <v>39736</v>
      </c>
      <c r="Q22" s="430">
        <v>4651</v>
      </c>
      <c r="R22" s="430">
        <f t="shared" si="5"/>
        <v>44606</v>
      </c>
      <c r="S22" s="430">
        <v>39917</v>
      </c>
      <c r="T22" s="430">
        <v>4689</v>
      </c>
      <c r="U22" s="430">
        <f t="shared" si="6"/>
        <v>45510</v>
      </c>
      <c r="V22" s="430">
        <v>40754</v>
      </c>
      <c r="W22" s="430">
        <v>4756</v>
      </c>
      <c r="X22" s="430">
        <f t="shared" si="7"/>
        <v>48875</v>
      </c>
      <c r="Y22" s="430">
        <v>43936</v>
      </c>
      <c r="Z22" s="430">
        <v>4939</v>
      </c>
      <c r="AA22" s="430">
        <f t="shared" si="8"/>
        <v>50527</v>
      </c>
      <c r="AB22" s="430">
        <v>45507</v>
      </c>
      <c r="AC22" s="430">
        <v>5020</v>
      </c>
      <c r="AD22" s="430">
        <f t="shared" si="9"/>
        <v>49558</v>
      </c>
      <c r="AE22" s="430">
        <v>44539</v>
      </c>
      <c r="AF22" s="430">
        <v>5019</v>
      </c>
      <c r="AG22" s="430">
        <f t="shared" si="10"/>
        <v>48773</v>
      </c>
      <c r="AH22" s="430">
        <v>43784</v>
      </c>
      <c r="AI22" s="430">
        <v>4989</v>
      </c>
      <c r="AJ22" s="430">
        <f t="shared" si="11"/>
        <v>48797</v>
      </c>
      <c r="AK22" s="430">
        <v>43860</v>
      </c>
      <c r="AL22" s="430">
        <v>4937</v>
      </c>
    </row>
    <row r="23" spans="1:38" ht="21.75" customHeight="1">
      <c r="A23" s="433">
        <v>17</v>
      </c>
      <c r="B23" s="432" t="s">
        <v>166</v>
      </c>
      <c r="C23" s="430">
        <f t="shared" si="0"/>
        <v>5212</v>
      </c>
      <c r="D23" s="430">
        <v>4763</v>
      </c>
      <c r="E23" s="430">
        <v>449</v>
      </c>
      <c r="F23" s="430">
        <f t="shared" si="1"/>
        <v>5109</v>
      </c>
      <c r="G23" s="430">
        <v>4677</v>
      </c>
      <c r="H23" s="430">
        <v>432</v>
      </c>
      <c r="I23" s="430">
        <f t="shared" si="2"/>
        <v>5770</v>
      </c>
      <c r="J23" s="430">
        <v>5299</v>
      </c>
      <c r="K23" s="430">
        <v>471</v>
      </c>
      <c r="L23" s="430">
        <f t="shared" si="3"/>
        <v>6010</v>
      </c>
      <c r="M23" s="430">
        <v>5567</v>
      </c>
      <c r="N23" s="430">
        <v>443</v>
      </c>
      <c r="O23" s="430">
        <f t="shared" si="4"/>
        <v>5894</v>
      </c>
      <c r="P23" s="430">
        <v>5446</v>
      </c>
      <c r="Q23" s="430">
        <v>448</v>
      </c>
      <c r="R23" s="430">
        <f t="shared" si="5"/>
        <v>5821</v>
      </c>
      <c r="S23" s="430">
        <v>5381</v>
      </c>
      <c r="T23" s="430">
        <v>440</v>
      </c>
      <c r="U23" s="430">
        <f t="shared" si="6"/>
        <v>6065</v>
      </c>
      <c r="V23" s="430">
        <v>5610</v>
      </c>
      <c r="W23" s="430">
        <v>455</v>
      </c>
      <c r="X23" s="430">
        <f t="shared" si="7"/>
        <v>6456</v>
      </c>
      <c r="Y23" s="430">
        <v>5979</v>
      </c>
      <c r="Z23" s="430">
        <v>477</v>
      </c>
      <c r="AA23" s="430">
        <f t="shared" si="8"/>
        <v>6701</v>
      </c>
      <c r="AB23" s="430">
        <v>6220</v>
      </c>
      <c r="AC23" s="430">
        <v>481</v>
      </c>
      <c r="AD23" s="430">
        <f t="shared" si="9"/>
        <v>6677</v>
      </c>
      <c r="AE23" s="430">
        <v>6189</v>
      </c>
      <c r="AF23" s="430">
        <v>488</v>
      </c>
      <c r="AG23" s="430">
        <f t="shared" si="10"/>
        <v>6621</v>
      </c>
      <c r="AH23" s="430">
        <v>6114</v>
      </c>
      <c r="AI23" s="430">
        <v>507</v>
      </c>
      <c r="AJ23" s="430">
        <f t="shared" si="11"/>
        <v>6727</v>
      </c>
      <c r="AK23" s="430">
        <v>6245</v>
      </c>
      <c r="AL23" s="430">
        <v>482</v>
      </c>
    </row>
    <row r="24" spans="1:38" ht="21.75" customHeight="1">
      <c r="A24" s="433">
        <v>18</v>
      </c>
      <c r="B24" s="432" t="s">
        <v>167</v>
      </c>
      <c r="C24" s="430">
        <f t="shared" si="0"/>
        <v>1011</v>
      </c>
      <c r="D24" s="430">
        <v>971</v>
      </c>
      <c r="E24" s="430">
        <v>40</v>
      </c>
      <c r="F24" s="430">
        <f t="shared" si="1"/>
        <v>1018</v>
      </c>
      <c r="G24" s="430">
        <v>981</v>
      </c>
      <c r="H24" s="430">
        <v>37</v>
      </c>
      <c r="I24" s="430">
        <f t="shared" si="2"/>
        <v>996</v>
      </c>
      <c r="J24" s="430">
        <v>959</v>
      </c>
      <c r="K24" s="430">
        <v>37</v>
      </c>
      <c r="L24" s="430">
        <f t="shared" si="3"/>
        <v>1187</v>
      </c>
      <c r="M24" s="430">
        <v>1148</v>
      </c>
      <c r="N24" s="430">
        <v>39</v>
      </c>
      <c r="O24" s="430">
        <f t="shared" si="4"/>
        <v>1092</v>
      </c>
      <c r="P24" s="430">
        <v>1053</v>
      </c>
      <c r="Q24" s="430">
        <v>39</v>
      </c>
      <c r="R24" s="430">
        <f t="shared" si="5"/>
        <v>1070</v>
      </c>
      <c r="S24" s="430">
        <v>1030</v>
      </c>
      <c r="T24" s="430">
        <v>40</v>
      </c>
      <c r="U24" s="430">
        <f t="shared" si="6"/>
        <v>1156</v>
      </c>
      <c r="V24" s="430">
        <v>1117</v>
      </c>
      <c r="W24" s="430">
        <v>39</v>
      </c>
      <c r="X24" s="430">
        <f t="shared" si="7"/>
        <v>1307</v>
      </c>
      <c r="Y24" s="430">
        <v>1260</v>
      </c>
      <c r="Z24" s="430">
        <v>47</v>
      </c>
      <c r="AA24" s="430">
        <f t="shared" si="8"/>
        <v>1378</v>
      </c>
      <c r="AB24" s="430">
        <v>1329</v>
      </c>
      <c r="AC24" s="430">
        <v>49</v>
      </c>
      <c r="AD24" s="430">
        <f t="shared" si="9"/>
        <v>1331</v>
      </c>
      <c r="AE24" s="430">
        <v>1285</v>
      </c>
      <c r="AF24" s="430">
        <v>46</v>
      </c>
      <c r="AG24" s="430">
        <f t="shared" si="10"/>
        <v>1300</v>
      </c>
      <c r="AH24" s="430">
        <v>1253</v>
      </c>
      <c r="AI24" s="430">
        <v>47</v>
      </c>
      <c r="AJ24" s="430">
        <f t="shared" si="11"/>
        <v>1332</v>
      </c>
      <c r="AK24" s="430">
        <v>1284</v>
      </c>
      <c r="AL24" s="430">
        <v>48</v>
      </c>
    </row>
    <row r="25" spans="1:38" ht="21.75" customHeight="1">
      <c r="A25" s="433">
        <v>19</v>
      </c>
      <c r="B25" s="434" t="s">
        <v>168</v>
      </c>
      <c r="C25" s="430">
        <f t="shared" si="0"/>
        <v>3009</v>
      </c>
      <c r="D25" s="430">
        <v>2873</v>
      </c>
      <c r="E25" s="430">
        <v>136</v>
      </c>
      <c r="F25" s="430">
        <f t="shared" si="1"/>
        <v>2820</v>
      </c>
      <c r="G25" s="430">
        <v>2690</v>
      </c>
      <c r="H25" s="430">
        <v>130</v>
      </c>
      <c r="I25" s="430">
        <f t="shared" si="2"/>
        <v>2959</v>
      </c>
      <c r="J25" s="430">
        <v>2819</v>
      </c>
      <c r="K25" s="430">
        <v>140</v>
      </c>
      <c r="L25" s="430">
        <f t="shared" si="3"/>
        <v>3234</v>
      </c>
      <c r="M25" s="430">
        <v>3117</v>
      </c>
      <c r="N25" s="430">
        <v>117</v>
      </c>
      <c r="O25" s="430">
        <f t="shared" si="4"/>
        <v>2962</v>
      </c>
      <c r="P25" s="430">
        <v>2849</v>
      </c>
      <c r="Q25" s="430">
        <v>113</v>
      </c>
      <c r="R25" s="430">
        <f t="shared" si="5"/>
        <v>2906</v>
      </c>
      <c r="S25" s="430">
        <v>2791</v>
      </c>
      <c r="T25" s="430">
        <v>115</v>
      </c>
      <c r="U25" s="430">
        <f t="shared" si="6"/>
        <v>3111</v>
      </c>
      <c r="V25" s="430">
        <v>3000</v>
      </c>
      <c r="W25" s="430">
        <v>111</v>
      </c>
      <c r="X25" s="430">
        <f t="shared" si="7"/>
        <v>3986</v>
      </c>
      <c r="Y25" s="430">
        <v>3870</v>
      </c>
      <c r="Z25" s="430">
        <v>116</v>
      </c>
      <c r="AA25" s="430">
        <f t="shared" si="8"/>
        <v>4253</v>
      </c>
      <c r="AB25" s="430">
        <v>4134</v>
      </c>
      <c r="AC25" s="430">
        <v>119</v>
      </c>
      <c r="AD25" s="430">
        <f t="shared" si="9"/>
        <v>4001</v>
      </c>
      <c r="AE25" s="430">
        <v>3878</v>
      </c>
      <c r="AF25" s="430">
        <v>123</v>
      </c>
      <c r="AG25" s="430">
        <f t="shared" si="10"/>
        <v>4025</v>
      </c>
      <c r="AH25" s="430">
        <v>3905</v>
      </c>
      <c r="AI25" s="430">
        <v>120</v>
      </c>
      <c r="AJ25" s="430">
        <f t="shared" si="11"/>
        <v>3918</v>
      </c>
      <c r="AK25" s="430">
        <v>3801</v>
      </c>
      <c r="AL25" s="430">
        <v>117</v>
      </c>
    </row>
    <row r="26" spans="1:38" ht="21.75" customHeight="1">
      <c r="A26" s="433">
        <v>20</v>
      </c>
      <c r="B26" s="434" t="s">
        <v>169</v>
      </c>
      <c r="C26" s="430">
        <f t="shared" si="0"/>
        <v>10899</v>
      </c>
      <c r="D26" s="430">
        <v>9806</v>
      </c>
      <c r="E26" s="430">
        <v>1093</v>
      </c>
      <c r="F26" s="430">
        <f t="shared" si="1"/>
        <v>10312</v>
      </c>
      <c r="G26" s="430">
        <v>9146</v>
      </c>
      <c r="H26" s="430">
        <v>1166</v>
      </c>
      <c r="I26" s="430">
        <f t="shared" si="2"/>
        <v>10205</v>
      </c>
      <c r="J26" s="430">
        <v>8934</v>
      </c>
      <c r="K26" s="430">
        <v>1271</v>
      </c>
      <c r="L26" s="430">
        <f t="shared" si="3"/>
        <v>11420</v>
      </c>
      <c r="M26" s="430">
        <v>10095</v>
      </c>
      <c r="N26" s="430">
        <v>1325</v>
      </c>
      <c r="O26" s="430">
        <f t="shared" si="4"/>
        <v>11413</v>
      </c>
      <c r="P26" s="430">
        <v>10064</v>
      </c>
      <c r="Q26" s="430">
        <v>1349</v>
      </c>
      <c r="R26" s="430">
        <f t="shared" si="5"/>
        <v>11593</v>
      </c>
      <c r="S26" s="430">
        <v>10230</v>
      </c>
      <c r="T26" s="430">
        <v>1363</v>
      </c>
      <c r="U26" s="430">
        <f t="shared" si="6"/>
        <v>11866</v>
      </c>
      <c r="V26" s="430">
        <v>10490</v>
      </c>
      <c r="W26" s="430">
        <v>1376</v>
      </c>
      <c r="X26" s="430">
        <f t="shared" si="7"/>
        <v>13227</v>
      </c>
      <c r="Y26" s="430">
        <v>11740</v>
      </c>
      <c r="Z26" s="430">
        <v>1487</v>
      </c>
      <c r="AA26" s="430">
        <f t="shared" si="8"/>
        <v>13569</v>
      </c>
      <c r="AB26" s="430">
        <v>12053</v>
      </c>
      <c r="AC26" s="430">
        <v>1516</v>
      </c>
      <c r="AD26" s="430">
        <f t="shared" si="9"/>
        <v>13141</v>
      </c>
      <c r="AE26" s="430">
        <v>11637</v>
      </c>
      <c r="AF26" s="430">
        <v>1504</v>
      </c>
      <c r="AG26" s="430">
        <f t="shared" si="10"/>
        <v>12786</v>
      </c>
      <c r="AH26" s="430">
        <v>11334</v>
      </c>
      <c r="AI26" s="430">
        <v>1452</v>
      </c>
      <c r="AJ26" s="430">
        <f t="shared" si="11"/>
        <v>12763</v>
      </c>
      <c r="AK26" s="430">
        <v>11288</v>
      </c>
      <c r="AL26" s="430">
        <v>1475</v>
      </c>
    </row>
    <row r="27" spans="1:38" ht="21.75" customHeight="1">
      <c r="A27" s="433">
        <v>21</v>
      </c>
      <c r="B27" s="434" t="s">
        <v>201</v>
      </c>
      <c r="C27" s="430">
        <f t="shared" si="0"/>
        <v>1892</v>
      </c>
      <c r="D27" s="430">
        <v>1707</v>
      </c>
      <c r="E27" s="430">
        <v>185</v>
      </c>
      <c r="F27" s="430">
        <f t="shared" si="1"/>
        <v>1965</v>
      </c>
      <c r="G27" s="430">
        <v>1775</v>
      </c>
      <c r="H27" s="430">
        <v>190</v>
      </c>
      <c r="I27" s="430">
        <f t="shared" si="2"/>
        <v>2122</v>
      </c>
      <c r="J27" s="430">
        <v>1915</v>
      </c>
      <c r="K27" s="430">
        <v>207</v>
      </c>
      <c r="L27" s="430">
        <f t="shared" si="3"/>
        <v>2407</v>
      </c>
      <c r="M27" s="430">
        <v>2220</v>
      </c>
      <c r="N27" s="430">
        <v>187</v>
      </c>
      <c r="O27" s="430">
        <f t="shared" si="4"/>
        <v>2269</v>
      </c>
      <c r="P27" s="430">
        <v>2085</v>
      </c>
      <c r="Q27" s="430">
        <v>184</v>
      </c>
      <c r="R27" s="430">
        <f t="shared" si="5"/>
        <v>2278</v>
      </c>
      <c r="S27" s="430">
        <v>2096</v>
      </c>
      <c r="T27" s="430">
        <v>182</v>
      </c>
      <c r="U27" s="430">
        <f t="shared" si="6"/>
        <v>2451</v>
      </c>
      <c r="V27" s="430">
        <v>2257</v>
      </c>
      <c r="W27" s="430">
        <v>194</v>
      </c>
      <c r="X27" s="430">
        <f t="shared" si="7"/>
        <v>2670</v>
      </c>
      <c r="Y27" s="430">
        <v>2462</v>
      </c>
      <c r="Z27" s="430">
        <v>208</v>
      </c>
      <c r="AA27" s="430">
        <f t="shared" si="8"/>
        <v>2865</v>
      </c>
      <c r="AB27" s="430">
        <v>2650</v>
      </c>
      <c r="AC27" s="430">
        <v>215</v>
      </c>
      <c r="AD27" s="430">
        <f t="shared" si="9"/>
        <v>2858</v>
      </c>
      <c r="AE27" s="430">
        <v>2647</v>
      </c>
      <c r="AF27" s="430">
        <v>211</v>
      </c>
      <c r="AG27" s="430">
        <f t="shared" si="10"/>
        <v>2738</v>
      </c>
      <c r="AH27" s="430">
        <v>2550</v>
      </c>
      <c r="AI27" s="430">
        <v>188</v>
      </c>
      <c r="AJ27" s="430">
        <f t="shared" si="11"/>
        <v>2531</v>
      </c>
      <c r="AK27" s="430">
        <v>2359</v>
      </c>
      <c r="AL27" s="430">
        <v>172</v>
      </c>
    </row>
    <row r="28" spans="1:38" ht="21.75" customHeight="1">
      <c r="A28" s="433">
        <v>22</v>
      </c>
      <c r="B28" s="434" t="s">
        <v>202</v>
      </c>
      <c r="C28" s="430">
        <f t="shared" si="0"/>
        <v>3160</v>
      </c>
      <c r="D28" s="430">
        <v>2712</v>
      </c>
      <c r="E28" s="430">
        <v>448</v>
      </c>
      <c r="F28" s="430">
        <f t="shared" si="1"/>
        <v>2950</v>
      </c>
      <c r="G28" s="430">
        <v>2520</v>
      </c>
      <c r="H28" s="430">
        <v>430</v>
      </c>
      <c r="I28" s="430">
        <f t="shared" si="2"/>
        <v>3248</v>
      </c>
      <c r="J28" s="430">
        <v>2760</v>
      </c>
      <c r="K28" s="430">
        <v>488</v>
      </c>
      <c r="L28" s="430">
        <f t="shared" si="3"/>
        <v>3387</v>
      </c>
      <c r="M28" s="430">
        <v>2947</v>
      </c>
      <c r="N28" s="430">
        <v>440</v>
      </c>
      <c r="O28" s="430">
        <f t="shared" si="4"/>
        <v>3311</v>
      </c>
      <c r="P28" s="430">
        <v>2886</v>
      </c>
      <c r="Q28" s="430">
        <v>425</v>
      </c>
      <c r="R28" s="430">
        <f t="shared" si="5"/>
        <v>3333</v>
      </c>
      <c r="S28" s="430">
        <v>2903</v>
      </c>
      <c r="T28" s="430">
        <v>430</v>
      </c>
      <c r="U28" s="430">
        <f t="shared" si="6"/>
        <v>3454</v>
      </c>
      <c r="V28" s="430">
        <v>3021</v>
      </c>
      <c r="W28" s="430">
        <v>433</v>
      </c>
      <c r="X28" s="430">
        <f t="shared" si="7"/>
        <v>3721</v>
      </c>
      <c r="Y28" s="430">
        <v>3277</v>
      </c>
      <c r="Z28" s="430">
        <v>444</v>
      </c>
      <c r="AA28" s="430">
        <f t="shared" si="8"/>
        <v>3968</v>
      </c>
      <c r="AB28" s="430">
        <v>3524</v>
      </c>
      <c r="AC28" s="430">
        <v>444</v>
      </c>
      <c r="AD28" s="430">
        <f t="shared" si="9"/>
        <v>3851</v>
      </c>
      <c r="AE28" s="430">
        <v>3412</v>
      </c>
      <c r="AF28" s="430">
        <v>439</v>
      </c>
      <c r="AG28" s="430">
        <f t="shared" si="10"/>
        <v>3820</v>
      </c>
      <c r="AH28" s="430">
        <v>3384</v>
      </c>
      <c r="AI28" s="430">
        <v>436</v>
      </c>
      <c r="AJ28" s="430">
        <f t="shared" si="11"/>
        <v>3762</v>
      </c>
      <c r="AK28" s="430">
        <v>3331</v>
      </c>
      <c r="AL28" s="430">
        <v>431</v>
      </c>
    </row>
    <row r="29" spans="1:38" ht="21.75" customHeight="1">
      <c r="A29" s="433">
        <v>23</v>
      </c>
      <c r="B29" s="434" t="s">
        <v>203</v>
      </c>
      <c r="C29" s="430">
        <f t="shared" si="0"/>
        <v>1869</v>
      </c>
      <c r="D29" s="430">
        <v>1777</v>
      </c>
      <c r="E29" s="430">
        <v>92</v>
      </c>
      <c r="F29" s="430">
        <f t="shared" si="1"/>
        <v>1684</v>
      </c>
      <c r="G29" s="430">
        <v>1587</v>
      </c>
      <c r="H29" s="430">
        <v>97</v>
      </c>
      <c r="I29" s="430">
        <f t="shared" si="2"/>
        <v>1846</v>
      </c>
      <c r="J29" s="430">
        <v>1750</v>
      </c>
      <c r="K29" s="430">
        <v>96</v>
      </c>
      <c r="L29" s="430">
        <f t="shared" si="3"/>
        <v>2720</v>
      </c>
      <c r="M29" s="430">
        <v>2629</v>
      </c>
      <c r="N29" s="430">
        <v>91</v>
      </c>
      <c r="O29" s="430">
        <f t="shared" si="4"/>
        <v>2493</v>
      </c>
      <c r="P29" s="430">
        <v>2406</v>
      </c>
      <c r="Q29" s="430">
        <v>87</v>
      </c>
      <c r="R29" s="430">
        <f t="shared" si="5"/>
        <v>2459</v>
      </c>
      <c r="S29" s="430">
        <v>2372</v>
      </c>
      <c r="T29" s="430">
        <v>87</v>
      </c>
      <c r="U29" s="430">
        <f t="shared" si="6"/>
        <v>2560</v>
      </c>
      <c r="V29" s="430">
        <v>2470</v>
      </c>
      <c r="W29" s="430">
        <v>90</v>
      </c>
      <c r="X29" s="430">
        <f t="shared" si="7"/>
        <v>2893</v>
      </c>
      <c r="Y29" s="430">
        <v>2803</v>
      </c>
      <c r="Z29" s="430">
        <v>90</v>
      </c>
      <c r="AA29" s="430">
        <f t="shared" si="8"/>
        <v>2982</v>
      </c>
      <c r="AB29" s="430">
        <v>2889</v>
      </c>
      <c r="AC29" s="430">
        <v>93</v>
      </c>
      <c r="AD29" s="430">
        <f t="shared" si="9"/>
        <v>2918</v>
      </c>
      <c r="AE29" s="430">
        <v>2828</v>
      </c>
      <c r="AF29" s="430">
        <v>90</v>
      </c>
      <c r="AG29" s="430">
        <f t="shared" si="10"/>
        <v>2763</v>
      </c>
      <c r="AH29" s="430">
        <v>2681</v>
      </c>
      <c r="AI29" s="430">
        <v>82</v>
      </c>
      <c r="AJ29" s="430">
        <f t="shared" si="11"/>
        <v>2724</v>
      </c>
      <c r="AK29" s="430">
        <v>2662</v>
      </c>
      <c r="AL29" s="430">
        <v>62</v>
      </c>
    </row>
    <row r="30" spans="1:38" ht="21.75" customHeight="1">
      <c r="A30" s="433">
        <v>24</v>
      </c>
      <c r="B30" s="434" t="s">
        <v>249</v>
      </c>
      <c r="C30" s="430">
        <f t="shared" si="0"/>
        <v>990</v>
      </c>
      <c r="D30" s="430">
        <v>966</v>
      </c>
      <c r="E30" s="430">
        <v>24</v>
      </c>
      <c r="F30" s="430">
        <f t="shared" si="1"/>
        <v>839</v>
      </c>
      <c r="G30" s="430">
        <v>816</v>
      </c>
      <c r="H30" s="430">
        <v>23</v>
      </c>
      <c r="I30" s="430">
        <f t="shared" si="2"/>
        <v>933</v>
      </c>
      <c r="J30" s="430">
        <v>907</v>
      </c>
      <c r="K30" s="430">
        <v>26</v>
      </c>
      <c r="L30" s="430">
        <f t="shared" si="3"/>
        <v>938</v>
      </c>
      <c r="M30" s="430">
        <v>919</v>
      </c>
      <c r="N30" s="430">
        <v>19</v>
      </c>
      <c r="O30" s="430">
        <f t="shared" si="4"/>
        <v>826</v>
      </c>
      <c r="P30" s="430">
        <v>809</v>
      </c>
      <c r="Q30" s="430">
        <v>17</v>
      </c>
      <c r="R30" s="430">
        <f t="shared" si="5"/>
        <v>803</v>
      </c>
      <c r="S30" s="430">
        <v>783</v>
      </c>
      <c r="T30" s="430">
        <v>20</v>
      </c>
      <c r="U30" s="430">
        <f t="shared" si="6"/>
        <v>879</v>
      </c>
      <c r="V30" s="430">
        <v>854</v>
      </c>
      <c r="W30" s="430">
        <v>25</v>
      </c>
      <c r="X30" s="430">
        <f t="shared" si="7"/>
        <v>1089</v>
      </c>
      <c r="Y30" s="430">
        <v>1065</v>
      </c>
      <c r="Z30" s="430">
        <v>24</v>
      </c>
      <c r="AA30" s="430">
        <f t="shared" si="8"/>
        <v>1148</v>
      </c>
      <c r="AB30" s="430">
        <v>1123</v>
      </c>
      <c r="AC30" s="430">
        <v>25</v>
      </c>
      <c r="AD30" s="430">
        <f t="shared" si="9"/>
        <v>1102</v>
      </c>
      <c r="AE30" s="430">
        <v>1076</v>
      </c>
      <c r="AF30" s="430">
        <v>26</v>
      </c>
      <c r="AG30" s="430">
        <f t="shared" si="10"/>
        <v>1068</v>
      </c>
      <c r="AH30" s="430">
        <v>1045</v>
      </c>
      <c r="AI30" s="430">
        <v>23</v>
      </c>
      <c r="AJ30" s="430">
        <f t="shared" si="11"/>
        <v>1029</v>
      </c>
      <c r="AK30" s="430">
        <v>1012</v>
      </c>
      <c r="AL30" s="430">
        <v>17</v>
      </c>
    </row>
    <row r="31" spans="1:38" ht="21.75" customHeight="1">
      <c r="A31" s="433">
        <v>25</v>
      </c>
      <c r="B31" s="434" t="s">
        <v>250</v>
      </c>
      <c r="C31" s="430">
        <f t="shared" si="0"/>
        <v>1990</v>
      </c>
      <c r="D31" s="430">
        <v>1911</v>
      </c>
      <c r="E31" s="430">
        <v>79</v>
      </c>
      <c r="F31" s="430">
        <f t="shared" si="1"/>
        <v>1817</v>
      </c>
      <c r="G31" s="430">
        <v>1745</v>
      </c>
      <c r="H31" s="430">
        <v>72</v>
      </c>
      <c r="I31" s="430">
        <f t="shared" si="2"/>
        <v>1704</v>
      </c>
      <c r="J31" s="430">
        <v>1645</v>
      </c>
      <c r="K31" s="430">
        <v>59</v>
      </c>
      <c r="L31" s="430">
        <f t="shared" si="3"/>
        <v>1868</v>
      </c>
      <c r="M31" s="430">
        <v>1808</v>
      </c>
      <c r="N31" s="430">
        <v>60</v>
      </c>
      <c r="O31" s="430">
        <f t="shared" si="4"/>
        <v>1740</v>
      </c>
      <c r="P31" s="430">
        <v>1678</v>
      </c>
      <c r="Q31" s="430">
        <v>62</v>
      </c>
      <c r="R31" s="430">
        <f t="shared" si="5"/>
        <v>1733</v>
      </c>
      <c r="S31" s="430">
        <v>1675</v>
      </c>
      <c r="T31" s="430">
        <v>58</v>
      </c>
      <c r="U31" s="430">
        <f t="shared" si="6"/>
        <v>1798</v>
      </c>
      <c r="V31" s="430">
        <v>1739</v>
      </c>
      <c r="W31" s="430">
        <v>59</v>
      </c>
      <c r="X31" s="430">
        <f t="shared" si="7"/>
        <v>2170</v>
      </c>
      <c r="Y31" s="430">
        <v>2110</v>
      </c>
      <c r="Z31" s="430">
        <v>60</v>
      </c>
      <c r="AA31" s="430">
        <f t="shared" si="8"/>
        <v>2369</v>
      </c>
      <c r="AB31" s="430">
        <v>2313</v>
      </c>
      <c r="AC31" s="430">
        <v>56</v>
      </c>
      <c r="AD31" s="430">
        <f t="shared" si="9"/>
        <v>2457</v>
      </c>
      <c r="AE31" s="430">
        <v>2404</v>
      </c>
      <c r="AF31" s="430">
        <v>53</v>
      </c>
      <c r="AG31" s="430">
        <f t="shared" si="10"/>
        <v>2435</v>
      </c>
      <c r="AH31" s="430">
        <v>2384</v>
      </c>
      <c r="AI31" s="430">
        <v>51</v>
      </c>
      <c r="AJ31" s="430">
        <f t="shared" si="11"/>
        <v>2409</v>
      </c>
      <c r="AK31" s="430">
        <v>2362</v>
      </c>
      <c r="AL31" s="430">
        <v>47</v>
      </c>
    </row>
    <row r="32" spans="1:38" ht="21.75" customHeight="1">
      <c r="A32" s="433">
        <v>26</v>
      </c>
      <c r="B32" s="434" t="s">
        <v>4</v>
      </c>
      <c r="C32" s="430">
        <f t="shared" si="0"/>
        <v>12697</v>
      </c>
      <c r="D32" s="430">
        <v>11897</v>
      </c>
      <c r="E32" s="430">
        <v>800</v>
      </c>
      <c r="F32" s="430">
        <f t="shared" si="1"/>
        <v>11855</v>
      </c>
      <c r="G32" s="430">
        <v>11049</v>
      </c>
      <c r="H32" s="430">
        <v>806</v>
      </c>
      <c r="I32" s="430">
        <f t="shared" si="2"/>
        <v>12382</v>
      </c>
      <c r="J32" s="430">
        <v>11519</v>
      </c>
      <c r="K32" s="430">
        <v>863</v>
      </c>
      <c r="L32" s="430">
        <f t="shared" si="3"/>
        <v>12702</v>
      </c>
      <c r="M32" s="430">
        <v>11873</v>
      </c>
      <c r="N32" s="430">
        <v>829</v>
      </c>
      <c r="O32" s="430">
        <f t="shared" si="4"/>
        <v>12399</v>
      </c>
      <c r="P32" s="430">
        <v>11575</v>
      </c>
      <c r="Q32" s="430">
        <v>824</v>
      </c>
      <c r="R32" s="430">
        <f t="shared" si="5"/>
        <v>12255</v>
      </c>
      <c r="S32" s="430">
        <v>11415</v>
      </c>
      <c r="T32" s="430">
        <v>840</v>
      </c>
      <c r="U32" s="430">
        <f t="shared" si="6"/>
        <v>12438</v>
      </c>
      <c r="V32" s="430">
        <v>11580</v>
      </c>
      <c r="W32" s="430">
        <v>858</v>
      </c>
      <c r="X32" s="430">
        <f t="shared" si="7"/>
        <v>13595</v>
      </c>
      <c r="Y32" s="430">
        <v>12703</v>
      </c>
      <c r="Z32" s="430">
        <v>892</v>
      </c>
      <c r="AA32" s="430">
        <f t="shared" si="8"/>
        <v>14059</v>
      </c>
      <c r="AB32" s="430">
        <v>13146</v>
      </c>
      <c r="AC32" s="430">
        <v>913</v>
      </c>
      <c r="AD32" s="430">
        <f t="shared" si="9"/>
        <v>13514</v>
      </c>
      <c r="AE32" s="430">
        <v>12608</v>
      </c>
      <c r="AF32" s="430">
        <v>906</v>
      </c>
      <c r="AG32" s="430">
        <f t="shared" si="10"/>
        <v>13357</v>
      </c>
      <c r="AH32" s="430">
        <v>12472</v>
      </c>
      <c r="AI32" s="430">
        <v>885</v>
      </c>
      <c r="AJ32" s="430">
        <f t="shared" si="11"/>
        <v>13546</v>
      </c>
      <c r="AK32" s="430">
        <v>12675</v>
      </c>
      <c r="AL32" s="430">
        <v>871</v>
      </c>
    </row>
    <row r="33" spans="1:38" ht="21.75" customHeight="1">
      <c r="A33" s="433">
        <v>27</v>
      </c>
      <c r="B33" s="434" t="s">
        <v>20</v>
      </c>
      <c r="C33" s="430">
        <f t="shared" si="0"/>
        <v>9166</v>
      </c>
      <c r="D33" s="430">
        <v>8664</v>
      </c>
      <c r="E33" s="430">
        <v>502</v>
      </c>
      <c r="F33" s="430">
        <f t="shared" si="1"/>
        <v>8904</v>
      </c>
      <c r="G33" s="430">
        <v>8404</v>
      </c>
      <c r="H33" s="430">
        <v>500</v>
      </c>
      <c r="I33" s="430">
        <f t="shared" si="2"/>
        <v>9286</v>
      </c>
      <c r="J33" s="430">
        <v>8790</v>
      </c>
      <c r="K33" s="430">
        <v>496</v>
      </c>
      <c r="L33" s="430">
        <f t="shared" si="3"/>
        <v>10681</v>
      </c>
      <c r="M33" s="430">
        <v>10197</v>
      </c>
      <c r="N33" s="430">
        <v>484</v>
      </c>
      <c r="O33" s="430">
        <f t="shared" si="4"/>
        <v>10662</v>
      </c>
      <c r="P33" s="430">
        <v>10183</v>
      </c>
      <c r="Q33" s="430">
        <v>479</v>
      </c>
      <c r="R33" s="430">
        <f t="shared" si="5"/>
        <v>10848</v>
      </c>
      <c r="S33" s="430">
        <v>10361</v>
      </c>
      <c r="T33" s="430">
        <v>487</v>
      </c>
      <c r="U33" s="430">
        <f t="shared" si="6"/>
        <v>11081</v>
      </c>
      <c r="V33" s="430">
        <v>10584</v>
      </c>
      <c r="W33" s="430">
        <v>497</v>
      </c>
      <c r="X33" s="430">
        <f t="shared" si="7"/>
        <v>11885</v>
      </c>
      <c r="Y33" s="430">
        <v>11370</v>
      </c>
      <c r="Z33" s="430">
        <v>515</v>
      </c>
      <c r="AA33" s="430">
        <f t="shared" si="8"/>
        <v>12341</v>
      </c>
      <c r="AB33" s="430">
        <v>11816</v>
      </c>
      <c r="AC33" s="430">
        <v>525</v>
      </c>
      <c r="AD33" s="430">
        <f t="shared" si="9"/>
        <v>12026</v>
      </c>
      <c r="AE33" s="430">
        <v>11508</v>
      </c>
      <c r="AF33" s="430">
        <v>518</v>
      </c>
      <c r="AG33" s="430">
        <f t="shared" si="10"/>
        <v>11900</v>
      </c>
      <c r="AH33" s="430">
        <v>11399</v>
      </c>
      <c r="AI33" s="430">
        <v>501</v>
      </c>
      <c r="AJ33" s="430">
        <f t="shared" si="11"/>
        <v>11882</v>
      </c>
      <c r="AK33" s="430">
        <v>11390</v>
      </c>
      <c r="AL33" s="430">
        <v>492</v>
      </c>
    </row>
    <row r="34" spans="1:38" ht="21.75" customHeight="1">
      <c r="A34" s="431">
        <v>28</v>
      </c>
      <c r="B34" s="432" t="s">
        <v>276</v>
      </c>
      <c r="C34" s="430">
        <f t="shared" si="0"/>
        <v>1380</v>
      </c>
      <c r="D34" s="430">
        <v>1250</v>
      </c>
      <c r="E34" s="430">
        <v>130</v>
      </c>
      <c r="F34" s="430">
        <f t="shared" si="1"/>
        <v>1413</v>
      </c>
      <c r="G34" s="430">
        <v>1274</v>
      </c>
      <c r="H34" s="430">
        <v>139</v>
      </c>
      <c r="I34" s="430">
        <f t="shared" si="2"/>
        <v>1551</v>
      </c>
      <c r="J34" s="430">
        <v>1371</v>
      </c>
      <c r="K34" s="430">
        <v>180</v>
      </c>
      <c r="L34" s="430">
        <f t="shared" si="3"/>
        <v>1757</v>
      </c>
      <c r="M34" s="430">
        <v>1573</v>
      </c>
      <c r="N34" s="430">
        <v>184</v>
      </c>
      <c r="O34" s="430">
        <f t="shared" si="4"/>
        <v>1753</v>
      </c>
      <c r="P34" s="430">
        <v>1574</v>
      </c>
      <c r="Q34" s="430">
        <v>179</v>
      </c>
      <c r="R34" s="430">
        <f t="shared" si="5"/>
        <v>1818</v>
      </c>
      <c r="S34" s="430">
        <v>1641</v>
      </c>
      <c r="T34" s="430">
        <v>177</v>
      </c>
      <c r="U34" s="430">
        <f t="shared" si="6"/>
        <v>1940</v>
      </c>
      <c r="V34" s="430">
        <v>1753</v>
      </c>
      <c r="W34" s="430">
        <v>187</v>
      </c>
      <c r="X34" s="430">
        <f t="shared" si="7"/>
        <v>2153</v>
      </c>
      <c r="Y34" s="430">
        <v>1966</v>
      </c>
      <c r="Z34" s="430">
        <v>187</v>
      </c>
      <c r="AA34" s="430">
        <f t="shared" si="8"/>
        <v>2264</v>
      </c>
      <c r="AB34" s="430">
        <v>2081</v>
      </c>
      <c r="AC34" s="430">
        <v>183</v>
      </c>
      <c r="AD34" s="430">
        <f t="shared" si="9"/>
        <v>2205</v>
      </c>
      <c r="AE34" s="430">
        <v>2022</v>
      </c>
      <c r="AF34" s="430">
        <v>183</v>
      </c>
      <c r="AG34" s="430">
        <f t="shared" si="10"/>
        <v>2106</v>
      </c>
      <c r="AH34" s="430">
        <v>1936</v>
      </c>
      <c r="AI34" s="430">
        <v>170</v>
      </c>
      <c r="AJ34" s="430">
        <f t="shared" si="11"/>
        <v>2008</v>
      </c>
      <c r="AK34" s="430">
        <v>1839</v>
      </c>
      <c r="AL34" s="430">
        <v>169</v>
      </c>
    </row>
    <row r="35" spans="1:38" ht="21.75" customHeight="1">
      <c r="A35" s="431">
        <v>29</v>
      </c>
      <c r="B35" s="432" t="s">
        <v>277</v>
      </c>
      <c r="C35" s="430">
        <f t="shared" si="0"/>
        <v>457</v>
      </c>
      <c r="D35" s="430">
        <v>448</v>
      </c>
      <c r="E35" s="430">
        <v>9</v>
      </c>
      <c r="F35" s="430">
        <f t="shared" si="1"/>
        <v>435</v>
      </c>
      <c r="G35" s="430">
        <v>430</v>
      </c>
      <c r="H35" s="430">
        <v>5</v>
      </c>
      <c r="I35" s="430">
        <f t="shared" si="2"/>
        <v>455</v>
      </c>
      <c r="J35" s="430">
        <v>450</v>
      </c>
      <c r="K35" s="430">
        <v>5</v>
      </c>
      <c r="L35" s="430">
        <f t="shared" si="3"/>
        <v>507</v>
      </c>
      <c r="M35" s="430">
        <v>501</v>
      </c>
      <c r="N35" s="430">
        <v>6</v>
      </c>
      <c r="O35" s="430">
        <f t="shared" si="4"/>
        <v>466</v>
      </c>
      <c r="P35" s="430">
        <v>462</v>
      </c>
      <c r="Q35" s="430">
        <v>4</v>
      </c>
      <c r="R35" s="430">
        <f t="shared" si="5"/>
        <v>469</v>
      </c>
      <c r="S35" s="430">
        <v>465</v>
      </c>
      <c r="T35" s="430">
        <v>4</v>
      </c>
      <c r="U35" s="430">
        <f t="shared" si="6"/>
        <v>493</v>
      </c>
      <c r="V35" s="430">
        <v>489</v>
      </c>
      <c r="W35" s="430">
        <v>4</v>
      </c>
      <c r="X35" s="430">
        <f t="shared" si="7"/>
        <v>583</v>
      </c>
      <c r="Y35" s="430">
        <v>578</v>
      </c>
      <c r="Z35" s="430">
        <v>5</v>
      </c>
      <c r="AA35" s="430">
        <f t="shared" si="8"/>
        <v>600</v>
      </c>
      <c r="AB35" s="430">
        <v>595</v>
      </c>
      <c r="AC35" s="430">
        <v>5</v>
      </c>
      <c r="AD35" s="430">
        <f t="shared" si="9"/>
        <v>599</v>
      </c>
      <c r="AE35" s="430">
        <v>594</v>
      </c>
      <c r="AF35" s="430">
        <v>5</v>
      </c>
      <c r="AG35" s="430">
        <f t="shared" si="10"/>
        <v>591</v>
      </c>
      <c r="AH35" s="430">
        <v>586</v>
      </c>
      <c r="AI35" s="430">
        <v>5</v>
      </c>
      <c r="AJ35" s="430">
        <f t="shared" si="11"/>
        <v>602</v>
      </c>
      <c r="AK35" s="430">
        <v>597</v>
      </c>
      <c r="AL35" s="430">
        <v>5</v>
      </c>
    </row>
    <row r="36" spans="1:38" ht="21.75" customHeight="1">
      <c r="A36" s="431">
        <v>30</v>
      </c>
      <c r="B36" s="432" t="s">
        <v>278</v>
      </c>
      <c r="C36" s="430">
        <f t="shared" si="0"/>
        <v>104</v>
      </c>
      <c r="D36" s="430">
        <v>102</v>
      </c>
      <c r="E36" s="430">
        <v>2</v>
      </c>
      <c r="F36" s="430">
        <f t="shared" si="1"/>
        <v>113</v>
      </c>
      <c r="G36" s="430">
        <v>112</v>
      </c>
      <c r="H36" s="430">
        <v>1</v>
      </c>
      <c r="I36" s="430">
        <f t="shared" si="2"/>
        <v>122</v>
      </c>
      <c r="J36" s="430">
        <v>119</v>
      </c>
      <c r="K36" s="430">
        <v>3</v>
      </c>
      <c r="L36" s="430">
        <f t="shared" si="3"/>
        <v>135</v>
      </c>
      <c r="M36" s="430">
        <v>134</v>
      </c>
      <c r="N36" s="430">
        <v>1</v>
      </c>
      <c r="O36" s="430">
        <f t="shared" si="4"/>
        <v>111</v>
      </c>
      <c r="P36" s="430">
        <v>109</v>
      </c>
      <c r="Q36" s="430">
        <v>2</v>
      </c>
      <c r="R36" s="430">
        <f t="shared" si="5"/>
        <v>105</v>
      </c>
      <c r="S36" s="430">
        <v>102</v>
      </c>
      <c r="T36" s="430">
        <v>3</v>
      </c>
      <c r="U36" s="430">
        <f t="shared" si="6"/>
        <v>108</v>
      </c>
      <c r="V36" s="430">
        <v>105</v>
      </c>
      <c r="W36" s="430">
        <v>3</v>
      </c>
      <c r="X36" s="430">
        <f t="shared" si="7"/>
        <v>140</v>
      </c>
      <c r="Y36" s="430">
        <v>137</v>
      </c>
      <c r="Z36" s="430">
        <v>3</v>
      </c>
      <c r="AA36" s="430">
        <f t="shared" si="8"/>
        <v>188</v>
      </c>
      <c r="AB36" s="430">
        <v>185</v>
      </c>
      <c r="AC36" s="430">
        <v>3</v>
      </c>
      <c r="AD36" s="430">
        <f t="shared" si="9"/>
        <v>224</v>
      </c>
      <c r="AE36" s="430">
        <v>220</v>
      </c>
      <c r="AF36" s="430">
        <v>4</v>
      </c>
      <c r="AG36" s="430">
        <f t="shared" si="10"/>
        <v>233</v>
      </c>
      <c r="AH36" s="430">
        <v>231</v>
      </c>
      <c r="AI36" s="430">
        <v>2</v>
      </c>
      <c r="AJ36" s="430">
        <f t="shared" si="11"/>
        <v>244</v>
      </c>
      <c r="AK36" s="430">
        <v>243</v>
      </c>
      <c r="AL36" s="430">
        <v>1</v>
      </c>
    </row>
    <row r="37" spans="1:38" ht="21.75" customHeight="1">
      <c r="A37" s="431">
        <v>31</v>
      </c>
      <c r="B37" s="432" t="s">
        <v>146</v>
      </c>
      <c r="C37" s="430">
        <f t="shared" si="0"/>
        <v>6795</v>
      </c>
      <c r="D37" s="430">
        <v>6397</v>
      </c>
      <c r="E37" s="430">
        <v>398</v>
      </c>
      <c r="F37" s="430">
        <f t="shared" si="1"/>
        <v>6448</v>
      </c>
      <c r="G37" s="430">
        <v>6055</v>
      </c>
      <c r="H37" s="430">
        <v>393</v>
      </c>
      <c r="I37" s="430">
        <f t="shared" si="2"/>
        <v>6512</v>
      </c>
      <c r="J37" s="430">
        <v>6137</v>
      </c>
      <c r="K37" s="430">
        <v>375</v>
      </c>
      <c r="L37" s="430">
        <f t="shared" si="3"/>
        <v>7169</v>
      </c>
      <c r="M37" s="430">
        <v>6830</v>
      </c>
      <c r="N37" s="430">
        <v>339</v>
      </c>
      <c r="O37" s="430">
        <f t="shared" si="4"/>
        <v>7184</v>
      </c>
      <c r="P37" s="430">
        <v>6841</v>
      </c>
      <c r="Q37" s="430">
        <v>343</v>
      </c>
      <c r="R37" s="430">
        <f t="shared" si="5"/>
        <v>7288</v>
      </c>
      <c r="S37" s="430">
        <v>6939</v>
      </c>
      <c r="T37" s="430">
        <v>349</v>
      </c>
      <c r="U37" s="430">
        <f t="shared" si="6"/>
        <v>7475</v>
      </c>
      <c r="V37" s="430">
        <v>7123</v>
      </c>
      <c r="W37" s="430">
        <v>352</v>
      </c>
      <c r="X37" s="430">
        <f t="shared" si="7"/>
        <v>8164</v>
      </c>
      <c r="Y37" s="430">
        <v>7801</v>
      </c>
      <c r="Z37" s="430">
        <v>363</v>
      </c>
      <c r="AA37" s="430">
        <f t="shared" si="8"/>
        <v>8443</v>
      </c>
      <c r="AB37" s="430">
        <v>8068</v>
      </c>
      <c r="AC37" s="430">
        <v>375</v>
      </c>
      <c r="AD37" s="430">
        <f t="shared" si="9"/>
        <v>8190</v>
      </c>
      <c r="AE37" s="430">
        <v>7828</v>
      </c>
      <c r="AF37" s="430">
        <v>362</v>
      </c>
      <c r="AG37" s="430">
        <f t="shared" si="10"/>
        <v>8053</v>
      </c>
      <c r="AH37" s="430">
        <v>7706</v>
      </c>
      <c r="AI37" s="430">
        <v>347</v>
      </c>
      <c r="AJ37" s="430">
        <f t="shared" si="11"/>
        <v>7958</v>
      </c>
      <c r="AK37" s="430">
        <v>7629</v>
      </c>
      <c r="AL37" s="430">
        <v>329</v>
      </c>
    </row>
    <row r="38" spans="1:38" ht="21.75" customHeight="1">
      <c r="A38" s="431">
        <v>32</v>
      </c>
      <c r="B38" s="432" t="s">
        <v>181</v>
      </c>
      <c r="C38" s="430">
        <f t="shared" si="0"/>
        <v>3061</v>
      </c>
      <c r="D38" s="430">
        <v>2906</v>
      </c>
      <c r="E38" s="430">
        <v>155</v>
      </c>
      <c r="F38" s="430">
        <f t="shared" si="1"/>
        <v>2720</v>
      </c>
      <c r="G38" s="430">
        <v>2574</v>
      </c>
      <c r="H38" s="430">
        <v>146</v>
      </c>
      <c r="I38" s="430">
        <f t="shared" si="2"/>
        <v>2881</v>
      </c>
      <c r="J38" s="430">
        <v>2717</v>
      </c>
      <c r="K38" s="430">
        <v>164</v>
      </c>
      <c r="L38" s="430">
        <f t="shared" si="3"/>
        <v>2983</v>
      </c>
      <c r="M38" s="430">
        <v>2837</v>
      </c>
      <c r="N38" s="430">
        <v>146</v>
      </c>
      <c r="O38" s="430">
        <f t="shared" si="4"/>
        <v>2931</v>
      </c>
      <c r="P38" s="430">
        <v>2785</v>
      </c>
      <c r="Q38" s="430">
        <v>146</v>
      </c>
      <c r="R38" s="430">
        <f t="shared" si="5"/>
        <v>2944</v>
      </c>
      <c r="S38" s="430">
        <v>2799</v>
      </c>
      <c r="T38" s="430">
        <v>145</v>
      </c>
      <c r="U38" s="430">
        <f t="shared" si="6"/>
        <v>3017</v>
      </c>
      <c r="V38" s="430">
        <v>2870</v>
      </c>
      <c r="W38" s="430">
        <v>147</v>
      </c>
      <c r="X38" s="430">
        <f t="shared" si="7"/>
        <v>3381</v>
      </c>
      <c r="Y38" s="430">
        <v>3237</v>
      </c>
      <c r="Z38" s="430">
        <v>144</v>
      </c>
      <c r="AA38" s="430">
        <f t="shared" si="8"/>
        <v>3554</v>
      </c>
      <c r="AB38" s="430">
        <v>3407</v>
      </c>
      <c r="AC38" s="430">
        <v>147</v>
      </c>
      <c r="AD38" s="430">
        <f t="shared" si="9"/>
        <v>3459</v>
      </c>
      <c r="AE38" s="430">
        <v>3310</v>
      </c>
      <c r="AF38" s="430">
        <v>149</v>
      </c>
      <c r="AG38" s="430">
        <f t="shared" si="10"/>
        <v>3346</v>
      </c>
      <c r="AH38" s="430">
        <v>3201</v>
      </c>
      <c r="AI38" s="430">
        <v>145</v>
      </c>
      <c r="AJ38" s="430">
        <f t="shared" si="11"/>
        <v>3292</v>
      </c>
      <c r="AK38" s="430">
        <v>3156</v>
      </c>
      <c r="AL38" s="430">
        <v>136</v>
      </c>
    </row>
    <row r="39" spans="1:38" ht="21.75" customHeight="1">
      <c r="A39" s="431">
        <v>33</v>
      </c>
      <c r="B39" s="432" t="s">
        <v>6</v>
      </c>
      <c r="C39" s="430">
        <f t="shared" si="0"/>
        <v>10790</v>
      </c>
      <c r="D39" s="430">
        <v>9718</v>
      </c>
      <c r="E39" s="430">
        <v>1072</v>
      </c>
      <c r="F39" s="430">
        <f t="shared" si="1"/>
        <v>10123</v>
      </c>
      <c r="G39" s="430">
        <v>9008</v>
      </c>
      <c r="H39" s="430">
        <v>1115</v>
      </c>
      <c r="I39" s="430">
        <f t="shared" si="2"/>
        <v>10703</v>
      </c>
      <c r="J39" s="430">
        <v>9558</v>
      </c>
      <c r="K39" s="430">
        <v>1145</v>
      </c>
      <c r="L39" s="430">
        <f t="shared" si="3"/>
        <v>12113</v>
      </c>
      <c r="M39" s="430">
        <v>11036</v>
      </c>
      <c r="N39" s="430">
        <v>1077</v>
      </c>
      <c r="O39" s="430">
        <f t="shared" si="4"/>
        <v>12190</v>
      </c>
      <c r="P39" s="430">
        <v>11087</v>
      </c>
      <c r="Q39" s="430">
        <v>1103</v>
      </c>
      <c r="R39" s="430">
        <f t="shared" si="5"/>
        <v>12276</v>
      </c>
      <c r="S39" s="430">
        <v>11161</v>
      </c>
      <c r="T39" s="430">
        <v>1115</v>
      </c>
      <c r="U39" s="430">
        <f t="shared" si="6"/>
        <v>12553</v>
      </c>
      <c r="V39" s="430">
        <v>11424</v>
      </c>
      <c r="W39" s="430">
        <v>1129</v>
      </c>
      <c r="X39" s="430">
        <f t="shared" si="7"/>
        <v>13531</v>
      </c>
      <c r="Y39" s="430">
        <v>12333</v>
      </c>
      <c r="Z39" s="430">
        <v>1198</v>
      </c>
      <c r="AA39" s="430">
        <f t="shared" si="8"/>
        <v>14076</v>
      </c>
      <c r="AB39" s="430">
        <v>12873</v>
      </c>
      <c r="AC39" s="430">
        <v>1203</v>
      </c>
      <c r="AD39" s="430">
        <f t="shared" si="9"/>
        <v>13428</v>
      </c>
      <c r="AE39" s="430">
        <v>12261</v>
      </c>
      <c r="AF39" s="430">
        <v>1167</v>
      </c>
      <c r="AG39" s="430">
        <f t="shared" si="10"/>
        <v>13095</v>
      </c>
      <c r="AH39" s="430">
        <v>11966</v>
      </c>
      <c r="AI39" s="430">
        <v>1129</v>
      </c>
      <c r="AJ39" s="430">
        <f t="shared" si="11"/>
        <v>12913</v>
      </c>
      <c r="AK39" s="430">
        <v>11822</v>
      </c>
      <c r="AL39" s="430">
        <v>1091</v>
      </c>
    </row>
    <row r="40" spans="1:38" s="331" customFormat="1" ht="21.75" customHeight="1">
      <c r="A40" s="431">
        <v>34</v>
      </c>
      <c r="B40" s="432" t="s">
        <v>7</v>
      </c>
      <c r="C40" s="430">
        <f t="shared" si="0"/>
        <v>219215</v>
      </c>
      <c r="D40" s="430">
        <v>185167</v>
      </c>
      <c r="E40" s="430">
        <v>34048</v>
      </c>
      <c r="F40" s="430">
        <f t="shared" si="1"/>
        <v>212645</v>
      </c>
      <c r="G40" s="430">
        <v>178457</v>
      </c>
      <c r="H40" s="430">
        <v>34188</v>
      </c>
      <c r="I40" s="430">
        <f t="shared" si="2"/>
        <v>223406</v>
      </c>
      <c r="J40" s="430">
        <v>188121</v>
      </c>
      <c r="K40" s="430">
        <v>35285</v>
      </c>
      <c r="L40" s="430">
        <f t="shared" si="3"/>
        <v>225870</v>
      </c>
      <c r="M40" s="430">
        <v>191507</v>
      </c>
      <c r="N40" s="430">
        <v>34363</v>
      </c>
      <c r="O40" s="430">
        <f t="shared" si="4"/>
        <v>226040</v>
      </c>
      <c r="P40" s="430">
        <v>191669</v>
      </c>
      <c r="Q40" s="430">
        <v>34371</v>
      </c>
      <c r="R40" s="430">
        <f t="shared" si="5"/>
        <v>226868</v>
      </c>
      <c r="S40" s="430">
        <v>192338</v>
      </c>
      <c r="T40" s="430">
        <v>34530</v>
      </c>
      <c r="U40" s="430">
        <f t="shared" si="6"/>
        <v>230696</v>
      </c>
      <c r="V40" s="430">
        <v>195690</v>
      </c>
      <c r="W40" s="430">
        <v>35006</v>
      </c>
      <c r="X40" s="430">
        <f t="shared" si="7"/>
        <v>247810</v>
      </c>
      <c r="Y40" s="430">
        <v>211030</v>
      </c>
      <c r="Z40" s="430">
        <v>36780</v>
      </c>
      <c r="AA40" s="430">
        <f t="shared" si="8"/>
        <v>254874</v>
      </c>
      <c r="AB40" s="430">
        <v>217577</v>
      </c>
      <c r="AC40" s="430">
        <v>37297</v>
      </c>
      <c r="AD40" s="430">
        <f t="shared" si="9"/>
        <v>244363</v>
      </c>
      <c r="AE40" s="430">
        <v>207991</v>
      </c>
      <c r="AF40" s="430">
        <v>36372</v>
      </c>
      <c r="AG40" s="430">
        <f t="shared" si="10"/>
        <v>239809</v>
      </c>
      <c r="AH40" s="430">
        <v>204067</v>
      </c>
      <c r="AI40" s="430">
        <v>35742</v>
      </c>
      <c r="AJ40" s="430">
        <f t="shared" si="11"/>
        <v>238722</v>
      </c>
      <c r="AK40" s="430">
        <v>203553</v>
      </c>
      <c r="AL40" s="430">
        <v>35169</v>
      </c>
    </row>
    <row r="41" spans="1:38" ht="21.75" customHeight="1">
      <c r="A41" s="431">
        <v>35</v>
      </c>
      <c r="B41" s="432" t="s">
        <v>8</v>
      </c>
      <c r="C41" s="430">
        <f t="shared" si="0"/>
        <v>57815</v>
      </c>
      <c r="D41" s="430">
        <v>50226</v>
      </c>
      <c r="E41" s="430">
        <v>7589</v>
      </c>
      <c r="F41" s="430">
        <f t="shared" si="1"/>
        <v>56011</v>
      </c>
      <c r="G41" s="430">
        <v>48294</v>
      </c>
      <c r="H41" s="430">
        <v>7717</v>
      </c>
      <c r="I41" s="430">
        <f t="shared" si="2"/>
        <v>57727</v>
      </c>
      <c r="J41" s="430">
        <v>49467</v>
      </c>
      <c r="K41" s="430">
        <v>8260</v>
      </c>
      <c r="L41" s="430">
        <f t="shared" si="3"/>
        <v>60210</v>
      </c>
      <c r="M41" s="430">
        <v>52204</v>
      </c>
      <c r="N41" s="430">
        <v>8006</v>
      </c>
      <c r="O41" s="430">
        <f t="shared" si="4"/>
        <v>59878</v>
      </c>
      <c r="P41" s="430">
        <v>51860</v>
      </c>
      <c r="Q41" s="430">
        <v>8018</v>
      </c>
      <c r="R41" s="430">
        <f t="shared" si="5"/>
        <v>60189</v>
      </c>
      <c r="S41" s="430">
        <v>52175</v>
      </c>
      <c r="T41" s="430">
        <v>8014</v>
      </c>
      <c r="U41" s="430">
        <f t="shared" si="6"/>
        <v>61858</v>
      </c>
      <c r="V41" s="430">
        <v>53642</v>
      </c>
      <c r="W41" s="430">
        <v>8216</v>
      </c>
      <c r="X41" s="430">
        <f t="shared" si="7"/>
        <v>69449</v>
      </c>
      <c r="Y41" s="430">
        <v>60580</v>
      </c>
      <c r="Z41" s="430">
        <v>8869</v>
      </c>
      <c r="AA41" s="430">
        <f t="shared" si="8"/>
        <v>72266</v>
      </c>
      <c r="AB41" s="430">
        <v>63217</v>
      </c>
      <c r="AC41" s="430">
        <v>9049</v>
      </c>
      <c r="AD41" s="430">
        <f t="shared" si="9"/>
        <v>68424</v>
      </c>
      <c r="AE41" s="430">
        <v>59567</v>
      </c>
      <c r="AF41" s="430">
        <v>8857</v>
      </c>
      <c r="AG41" s="430">
        <f t="shared" si="10"/>
        <v>66641</v>
      </c>
      <c r="AH41" s="430">
        <v>57926</v>
      </c>
      <c r="AI41" s="430">
        <v>8715</v>
      </c>
      <c r="AJ41" s="430">
        <f t="shared" si="11"/>
        <v>66642</v>
      </c>
      <c r="AK41" s="430">
        <v>57957</v>
      </c>
      <c r="AL41" s="430">
        <v>8685</v>
      </c>
    </row>
    <row r="42" spans="1:38" ht="21.75" customHeight="1">
      <c r="A42" s="431">
        <v>36</v>
      </c>
      <c r="B42" s="432" t="s">
        <v>9</v>
      </c>
      <c r="C42" s="430">
        <f t="shared" si="0"/>
        <v>549</v>
      </c>
      <c r="D42" s="430">
        <v>528</v>
      </c>
      <c r="E42" s="430">
        <v>21</v>
      </c>
      <c r="F42" s="430">
        <f t="shared" si="1"/>
        <v>421</v>
      </c>
      <c r="G42" s="430">
        <v>402</v>
      </c>
      <c r="H42" s="430">
        <v>19</v>
      </c>
      <c r="I42" s="430">
        <f t="shared" si="2"/>
        <v>408</v>
      </c>
      <c r="J42" s="430">
        <v>379</v>
      </c>
      <c r="K42" s="430">
        <v>29</v>
      </c>
      <c r="L42" s="430">
        <f t="shared" si="3"/>
        <v>349</v>
      </c>
      <c r="M42" s="430">
        <v>331</v>
      </c>
      <c r="N42" s="430">
        <v>18</v>
      </c>
      <c r="O42" s="430">
        <f t="shared" si="4"/>
        <v>320</v>
      </c>
      <c r="P42" s="430">
        <v>303</v>
      </c>
      <c r="Q42" s="430">
        <v>17</v>
      </c>
      <c r="R42" s="430">
        <f t="shared" si="5"/>
        <v>312</v>
      </c>
      <c r="S42" s="430">
        <v>295</v>
      </c>
      <c r="T42" s="430">
        <v>17</v>
      </c>
      <c r="U42" s="430">
        <f t="shared" si="6"/>
        <v>316</v>
      </c>
      <c r="V42" s="430">
        <v>300</v>
      </c>
      <c r="W42" s="430">
        <v>16</v>
      </c>
      <c r="X42" s="430">
        <f t="shared" si="7"/>
        <v>434</v>
      </c>
      <c r="Y42" s="430">
        <v>416</v>
      </c>
      <c r="Z42" s="430">
        <v>18</v>
      </c>
      <c r="AA42" s="430">
        <f t="shared" si="8"/>
        <v>468</v>
      </c>
      <c r="AB42" s="430">
        <v>448</v>
      </c>
      <c r="AC42" s="430">
        <v>20</v>
      </c>
      <c r="AD42" s="430">
        <f t="shared" si="9"/>
        <v>441</v>
      </c>
      <c r="AE42" s="430">
        <v>424</v>
      </c>
      <c r="AF42" s="430">
        <v>17</v>
      </c>
      <c r="AG42" s="430">
        <f t="shared" si="10"/>
        <v>422</v>
      </c>
      <c r="AH42" s="430">
        <v>404</v>
      </c>
      <c r="AI42" s="430">
        <v>18</v>
      </c>
      <c r="AJ42" s="430">
        <f t="shared" si="11"/>
        <v>421</v>
      </c>
      <c r="AK42" s="430">
        <v>403</v>
      </c>
      <c r="AL42" s="430">
        <v>18</v>
      </c>
    </row>
    <row r="43" spans="1:38" ht="21.75" customHeight="1">
      <c r="A43" s="433">
        <v>37</v>
      </c>
      <c r="B43" s="432" t="s">
        <v>10</v>
      </c>
      <c r="C43" s="430">
        <f t="shared" si="0"/>
        <v>1854</v>
      </c>
      <c r="D43" s="430">
        <v>1760</v>
      </c>
      <c r="E43" s="430">
        <v>94</v>
      </c>
      <c r="F43" s="430">
        <f t="shared" si="1"/>
        <v>1799</v>
      </c>
      <c r="G43" s="430">
        <v>1705</v>
      </c>
      <c r="H43" s="430">
        <v>94</v>
      </c>
      <c r="I43" s="430">
        <f t="shared" si="2"/>
        <v>1810</v>
      </c>
      <c r="J43" s="430">
        <v>1711</v>
      </c>
      <c r="K43" s="430">
        <v>99</v>
      </c>
      <c r="L43" s="430">
        <f t="shared" si="3"/>
        <v>2038</v>
      </c>
      <c r="M43" s="430">
        <v>1942</v>
      </c>
      <c r="N43" s="430">
        <v>96</v>
      </c>
      <c r="O43" s="430">
        <f t="shared" si="4"/>
        <v>1897</v>
      </c>
      <c r="P43" s="430">
        <v>1803</v>
      </c>
      <c r="Q43" s="430">
        <v>94</v>
      </c>
      <c r="R43" s="430">
        <f t="shared" si="5"/>
        <v>1891</v>
      </c>
      <c r="S43" s="430">
        <v>1794</v>
      </c>
      <c r="T43" s="430">
        <v>97</v>
      </c>
      <c r="U43" s="430">
        <f t="shared" si="6"/>
        <v>1948</v>
      </c>
      <c r="V43" s="430">
        <v>1845</v>
      </c>
      <c r="W43" s="430">
        <v>103</v>
      </c>
      <c r="X43" s="430">
        <f t="shared" si="7"/>
        <v>2241</v>
      </c>
      <c r="Y43" s="430">
        <v>2131</v>
      </c>
      <c r="Z43" s="430">
        <v>110</v>
      </c>
      <c r="AA43" s="430">
        <f t="shared" si="8"/>
        <v>2316</v>
      </c>
      <c r="AB43" s="430">
        <v>2205</v>
      </c>
      <c r="AC43" s="430">
        <v>111</v>
      </c>
      <c r="AD43" s="430">
        <f t="shared" si="9"/>
        <v>2279</v>
      </c>
      <c r="AE43" s="430">
        <v>2168</v>
      </c>
      <c r="AF43" s="430">
        <v>111</v>
      </c>
      <c r="AG43" s="430">
        <f t="shared" si="10"/>
        <v>2231</v>
      </c>
      <c r="AH43" s="430">
        <v>2130</v>
      </c>
      <c r="AI43" s="430">
        <v>101</v>
      </c>
      <c r="AJ43" s="430">
        <f t="shared" si="11"/>
        <v>2214</v>
      </c>
      <c r="AK43" s="430">
        <v>2116</v>
      </c>
      <c r="AL43" s="430">
        <v>98</v>
      </c>
    </row>
    <row r="44" spans="1:38" ht="21.75" customHeight="1">
      <c r="A44" s="433">
        <v>38</v>
      </c>
      <c r="B44" s="432" t="s">
        <v>11</v>
      </c>
      <c r="C44" s="430">
        <f t="shared" si="0"/>
        <v>10995</v>
      </c>
      <c r="D44" s="430">
        <v>10627</v>
      </c>
      <c r="E44" s="430">
        <v>368</v>
      </c>
      <c r="F44" s="430">
        <f t="shared" si="1"/>
        <v>10932</v>
      </c>
      <c r="G44" s="430">
        <v>10569</v>
      </c>
      <c r="H44" s="430">
        <v>363</v>
      </c>
      <c r="I44" s="430">
        <f t="shared" si="2"/>
        <v>11544</v>
      </c>
      <c r="J44" s="430">
        <v>11183</v>
      </c>
      <c r="K44" s="430">
        <v>361</v>
      </c>
      <c r="L44" s="430">
        <f t="shared" si="3"/>
        <v>12440</v>
      </c>
      <c r="M44" s="430">
        <v>12120</v>
      </c>
      <c r="N44" s="430">
        <v>320</v>
      </c>
      <c r="O44" s="430">
        <f t="shared" si="4"/>
        <v>12107</v>
      </c>
      <c r="P44" s="430">
        <v>11781</v>
      </c>
      <c r="Q44" s="430">
        <v>326</v>
      </c>
      <c r="R44" s="430">
        <f t="shared" si="5"/>
        <v>12183</v>
      </c>
      <c r="S44" s="430">
        <v>11856</v>
      </c>
      <c r="T44" s="430">
        <v>327</v>
      </c>
      <c r="U44" s="430">
        <f t="shared" si="6"/>
        <v>12768</v>
      </c>
      <c r="V44" s="430">
        <v>12422</v>
      </c>
      <c r="W44" s="430">
        <v>346</v>
      </c>
      <c r="X44" s="430">
        <f t="shared" si="7"/>
        <v>14406</v>
      </c>
      <c r="Y44" s="430">
        <v>14049</v>
      </c>
      <c r="Z44" s="430">
        <v>357</v>
      </c>
      <c r="AA44" s="430">
        <f t="shared" si="8"/>
        <v>15151</v>
      </c>
      <c r="AB44" s="430">
        <v>14788</v>
      </c>
      <c r="AC44" s="430">
        <v>363</v>
      </c>
      <c r="AD44" s="430">
        <f t="shared" si="9"/>
        <v>14555</v>
      </c>
      <c r="AE44" s="430">
        <v>14191</v>
      </c>
      <c r="AF44" s="430">
        <v>364</v>
      </c>
      <c r="AG44" s="430">
        <f t="shared" si="10"/>
        <v>14238</v>
      </c>
      <c r="AH44" s="430">
        <v>13879</v>
      </c>
      <c r="AI44" s="430">
        <v>359</v>
      </c>
      <c r="AJ44" s="430">
        <f t="shared" si="11"/>
        <v>14312</v>
      </c>
      <c r="AK44" s="430">
        <v>13956</v>
      </c>
      <c r="AL44" s="430">
        <v>356</v>
      </c>
    </row>
    <row r="45" spans="1:38" ht="21.75" customHeight="1">
      <c r="A45" s="433">
        <v>39</v>
      </c>
      <c r="B45" s="432" t="s">
        <v>12</v>
      </c>
      <c r="C45" s="430">
        <f t="shared" si="0"/>
        <v>3881</v>
      </c>
      <c r="D45" s="430">
        <v>3496</v>
      </c>
      <c r="E45" s="430">
        <v>385</v>
      </c>
      <c r="F45" s="430">
        <f t="shared" si="1"/>
        <v>3917</v>
      </c>
      <c r="G45" s="430">
        <v>3554</v>
      </c>
      <c r="H45" s="430">
        <v>363</v>
      </c>
      <c r="I45" s="430">
        <f t="shared" si="2"/>
        <v>4326</v>
      </c>
      <c r="J45" s="430">
        <v>3911</v>
      </c>
      <c r="K45" s="430">
        <v>415</v>
      </c>
      <c r="L45" s="430">
        <f t="shared" si="3"/>
        <v>4583</v>
      </c>
      <c r="M45" s="430">
        <v>4152</v>
      </c>
      <c r="N45" s="430">
        <v>431</v>
      </c>
      <c r="O45" s="430">
        <f t="shared" si="4"/>
        <v>4475</v>
      </c>
      <c r="P45" s="430">
        <v>4063</v>
      </c>
      <c r="Q45" s="430">
        <v>412</v>
      </c>
      <c r="R45" s="430">
        <f t="shared" si="5"/>
        <v>4424</v>
      </c>
      <c r="S45" s="430">
        <v>3997</v>
      </c>
      <c r="T45" s="430">
        <v>427</v>
      </c>
      <c r="U45" s="430">
        <f t="shared" si="6"/>
        <v>4535</v>
      </c>
      <c r="V45" s="430">
        <v>4089</v>
      </c>
      <c r="W45" s="430">
        <v>446</v>
      </c>
      <c r="X45" s="430">
        <f t="shared" si="7"/>
        <v>4895</v>
      </c>
      <c r="Y45" s="430">
        <v>4431</v>
      </c>
      <c r="Z45" s="430">
        <v>464</v>
      </c>
      <c r="AA45" s="430">
        <f t="shared" si="8"/>
        <v>5120</v>
      </c>
      <c r="AB45" s="430">
        <v>4647</v>
      </c>
      <c r="AC45" s="430">
        <v>473</v>
      </c>
      <c r="AD45" s="430">
        <f t="shared" si="9"/>
        <v>5011</v>
      </c>
      <c r="AE45" s="430">
        <v>4529</v>
      </c>
      <c r="AF45" s="430">
        <v>482</v>
      </c>
      <c r="AG45" s="430">
        <f t="shared" si="10"/>
        <v>4964</v>
      </c>
      <c r="AH45" s="430">
        <v>4491</v>
      </c>
      <c r="AI45" s="430">
        <v>473</v>
      </c>
      <c r="AJ45" s="430">
        <f t="shared" si="11"/>
        <v>4985</v>
      </c>
      <c r="AK45" s="430">
        <v>4508</v>
      </c>
      <c r="AL45" s="430">
        <v>477</v>
      </c>
    </row>
    <row r="46" spans="1:38" ht="21.75" customHeight="1">
      <c r="A46" s="433">
        <v>40</v>
      </c>
      <c r="B46" s="432" t="s">
        <v>13</v>
      </c>
      <c r="C46" s="430">
        <f t="shared" si="0"/>
        <v>1024</v>
      </c>
      <c r="D46" s="430">
        <v>994</v>
      </c>
      <c r="E46" s="430">
        <v>30</v>
      </c>
      <c r="F46" s="430">
        <f t="shared" si="1"/>
        <v>985</v>
      </c>
      <c r="G46" s="430">
        <v>956</v>
      </c>
      <c r="H46" s="430">
        <v>29</v>
      </c>
      <c r="I46" s="430">
        <f t="shared" si="2"/>
        <v>923</v>
      </c>
      <c r="J46" s="430">
        <v>898</v>
      </c>
      <c r="K46" s="430">
        <v>25</v>
      </c>
      <c r="L46" s="430">
        <f t="shared" si="3"/>
        <v>987</v>
      </c>
      <c r="M46" s="430">
        <v>966</v>
      </c>
      <c r="N46" s="430">
        <v>21</v>
      </c>
      <c r="O46" s="430">
        <f t="shared" si="4"/>
        <v>964</v>
      </c>
      <c r="P46" s="430">
        <v>944</v>
      </c>
      <c r="Q46" s="430">
        <v>20</v>
      </c>
      <c r="R46" s="430">
        <f t="shared" si="5"/>
        <v>946</v>
      </c>
      <c r="S46" s="430">
        <v>926</v>
      </c>
      <c r="T46" s="430">
        <v>20</v>
      </c>
      <c r="U46" s="430">
        <f t="shared" si="6"/>
        <v>1017</v>
      </c>
      <c r="V46" s="430">
        <v>997</v>
      </c>
      <c r="W46" s="430">
        <v>20</v>
      </c>
      <c r="X46" s="430">
        <f t="shared" si="7"/>
        <v>1190</v>
      </c>
      <c r="Y46" s="430">
        <v>1167</v>
      </c>
      <c r="Z46" s="430">
        <v>23</v>
      </c>
      <c r="AA46" s="430">
        <f t="shared" si="8"/>
        <v>1240</v>
      </c>
      <c r="AB46" s="430">
        <v>1216</v>
      </c>
      <c r="AC46" s="430">
        <v>24</v>
      </c>
      <c r="AD46" s="430">
        <f t="shared" si="9"/>
        <v>1206</v>
      </c>
      <c r="AE46" s="430">
        <v>1180</v>
      </c>
      <c r="AF46" s="430">
        <v>26</v>
      </c>
      <c r="AG46" s="430">
        <f t="shared" si="10"/>
        <v>1144</v>
      </c>
      <c r="AH46" s="430">
        <v>1118</v>
      </c>
      <c r="AI46" s="430">
        <v>26</v>
      </c>
      <c r="AJ46" s="430">
        <f t="shared" si="11"/>
        <v>1144</v>
      </c>
      <c r="AK46" s="430">
        <v>1120</v>
      </c>
      <c r="AL46" s="430">
        <v>24</v>
      </c>
    </row>
    <row r="47" spans="1:38" ht="21.75" customHeight="1">
      <c r="A47" s="433">
        <v>41</v>
      </c>
      <c r="B47" s="432" t="s">
        <v>89</v>
      </c>
      <c r="C47" s="430">
        <f t="shared" si="0"/>
        <v>32526</v>
      </c>
      <c r="D47" s="430">
        <v>30556</v>
      </c>
      <c r="E47" s="430">
        <v>1970</v>
      </c>
      <c r="F47" s="430">
        <f t="shared" si="1"/>
        <v>32809</v>
      </c>
      <c r="G47" s="430">
        <v>30852</v>
      </c>
      <c r="H47" s="430">
        <v>1957</v>
      </c>
      <c r="I47" s="430">
        <f t="shared" si="2"/>
        <v>33318</v>
      </c>
      <c r="J47" s="430">
        <v>31321</v>
      </c>
      <c r="K47" s="430">
        <v>1997</v>
      </c>
      <c r="L47" s="430">
        <f t="shared" si="3"/>
        <v>36528</v>
      </c>
      <c r="M47" s="430">
        <v>34505</v>
      </c>
      <c r="N47" s="430">
        <v>2023</v>
      </c>
      <c r="O47" s="430">
        <f t="shared" si="4"/>
        <v>36408</v>
      </c>
      <c r="P47" s="430">
        <v>34391</v>
      </c>
      <c r="Q47" s="430">
        <v>2017</v>
      </c>
      <c r="R47" s="430">
        <f t="shared" si="5"/>
        <v>36258</v>
      </c>
      <c r="S47" s="430">
        <v>34209</v>
      </c>
      <c r="T47" s="430">
        <v>2049</v>
      </c>
      <c r="U47" s="430">
        <f t="shared" si="6"/>
        <v>37027</v>
      </c>
      <c r="V47" s="430">
        <v>34939</v>
      </c>
      <c r="W47" s="430">
        <v>2088</v>
      </c>
      <c r="X47" s="430">
        <f t="shared" si="7"/>
        <v>39242</v>
      </c>
      <c r="Y47" s="430">
        <v>37076</v>
      </c>
      <c r="Z47" s="430">
        <v>2166</v>
      </c>
      <c r="AA47" s="430">
        <f t="shared" si="8"/>
        <v>40341</v>
      </c>
      <c r="AB47" s="430">
        <v>38119</v>
      </c>
      <c r="AC47" s="430">
        <v>2222</v>
      </c>
      <c r="AD47" s="430">
        <f t="shared" si="9"/>
        <v>39676</v>
      </c>
      <c r="AE47" s="430">
        <v>37486</v>
      </c>
      <c r="AF47" s="430">
        <v>2190</v>
      </c>
      <c r="AG47" s="430">
        <f t="shared" si="10"/>
        <v>39150</v>
      </c>
      <c r="AH47" s="430">
        <v>37007</v>
      </c>
      <c r="AI47" s="430">
        <v>2143</v>
      </c>
      <c r="AJ47" s="430">
        <f t="shared" si="11"/>
        <v>39187</v>
      </c>
      <c r="AK47" s="430">
        <v>37064</v>
      </c>
      <c r="AL47" s="430">
        <v>2123</v>
      </c>
    </row>
    <row r="48" spans="1:38" ht="21.75" customHeight="1">
      <c r="A48" s="433">
        <v>42</v>
      </c>
      <c r="B48" s="432" t="s">
        <v>279</v>
      </c>
      <c r="C48" s="430">
        <f t="shared" si="0"/>
        <v>13264</v>
      </c>
      <c r="D48" s="430">
        <v>12746</v>
      </c>
      <c r="E48" s="430">
        <v>518</v>
      </c>
      <c r="F48" s="430">
        <f t="shared" si="1"/>
        <v>12197</v>
      </c>
      <c r="G48" s="430">
        <v>11690</v>
      </c>
      <c r="H48" s="430">
        <v>507</v>
      </c>
      <c r="I48" s="430">
        <f t="shared" si="2"/>
        <v>13214</v>
      </c>
      <c r="J48" s="430">
        <v>12694</v>
      </c>
      <c r="K48" s="430">
        <v>520</v>
      </c>
      <c r="L48" s="430">
        <f t="shared" si="3"/>
        <v>13569</v>
      </c>
      <c r="M48" s="430">
        <v>13039</v>
      </c>
      <c r="N48" s="430">
        <v>530</v>
      </c>
      <c r="O48" s="430">
        <f t="shared" si="4"/>
        <v>12990</v>
      </c>
      <c r="P48" s="430">
        <v>12464</v>
      </c>
      <c r="Q48" s="430">
        <v>526</v>
      </c>
      <c r="R48" s="430">
        <f t="shared" si="5"/>
        <v>12941</v>
      </c>
      <c r="S48" s="430">
        <v>12404</v>
      </c>
      <c r="T48" s="430">
        <v>537</v>
      </c>
      <c r="U48" s="430">
        <f t="shared" si="6"/>
        <v>13488</v>
      </c>
      <c r="V48" s="430">
        <v>12953</v>
      </c>
      <c r="W48" s="430">
        <v>535</v>
      </c>
      <c r="X48" s="430">
        <f t="shared" si="7"/>
        <v>14691</v>
      </c>
      <c r="Y48" s="430">
        <v>14142</v>
      </c>
      <c r="Z48" s="430">
        <v>549</v>
      </c>
      <c r="AA48" s="430">
        <f t="shared" si="8"/>
        <v>15314</v>
      </c>
      <c r="AB48" s="430">
        <v>14763</v>
      </c>
      <c r="AC48" s="430">
        <v>551</v>
      </c>
      <c r="AD48" s="430">
        <f t="shared" si="9"/>
        <v>14944</v>
      </c>
      <c r="AE48" s="430">
        <v>14405</v>
      </c>
      <c r="AF48" s="430">
        <v>539</v>
      </c>
      <c r="AG48" s="430">
        <f t="shared" si="10"/>
        <v>14648</v>
      </c>
      <c r="AH48" s="430">
        <v>14127</v>
      </c>
      <c r="AI48" s="430">
        <v>521</v>
      </c>
      <c r="AJ48" s="430">
        <f t="shared" si="11"/>
        <v>14448</v>
      </c>
      <c r="AK48" s="430">
        <v>13944</v>
      </c>
      <c r="AL48" s="430">
        <v>504</v>
      </c>
    </row>
    <row r="49" spans="1:38" ht="21.75" customHeight="1">
      <c r="A49" s="433">
        <v>43</v>
      </c>
      <c r="B49" s="432" t="s">
        <v>84</v>
      </c>
      <c r="C49" s="430">
        <f t="shared" si="0"/>
        <v>5697</v>
      </c>
      <c r="D49" s="430">
        <v>5539</v>
      </c>
      <c r="E49" s="430">
        <v>158</v>
      </c>
      <c r="F49" s="430">
        <f t="shared" si="1"/>
        <v>5206</v>
      </c>
      <c r="G49" s="430">
        <v>5036</v>
      </c>
      <c r="H49" s="430">
        <v>170</v>
      </c>
      <c r="I49" s="430">
        <f t="shared" si="2"/>
        <v>5321</v>
      </c>
      <c r="J49" s="430">
        <v>5150</v>
      </c>
      <c r="K49" s="430">
        <v>171</v>
      </c>
      <c r="L49" s="430">
        <f t="shared" si="3"/>
        <v>5711</v>
      </c>
      <c r="M49" s="430">
        <v>5556</v>
      </c>
      <c r="N49" s="430">
        <v>155</v>
      </c>
      <c r="O49" s="430">
        <f t="shared" si="4"/>
        <v>5359</v>
      </c>
      <c r="P49" s="430">
        <v>5206</v>
      </c>
      <c r="Q49" s="430">
        <v>153</v>
      </c>
      <c r="R49" s="430">
        <f t="shared" si="5"/>
        <v>5273</v>
      </c>
      <c r="S49" s="430">
        <v>5120</v>
      </c>
      <c r="T49" s="430">
        <v>153</v>
      </c>
      <c r="U49" s="430">
        <f t="shared" si="6"/>
        <v>5492</v>
      </c>
      <c r="V49" s="430">
        <v>5335</v>
      </c>
      <c r="W49" s="430">
        <v>157</v>
      </c>
      <c r="X49" s="430">
        <f t="shared" si="7"/>
        <v>6203</v>
      </c>
      <c r="Y49" s="430">
        <v>6040</v>
      </c>
      <c r="Z49" s="430">
        <v>163</v>
      </c>
      <c r="AA49" s="430">
        <f t="shared" si="8"/>
        <v>6564</v>
      </c>
      <c r="AB49" s="430">
        <v>6396</v>
      </c>
      <c r="AC49" s="430">
        <v>168</v>
      </c>
      <c r="AD49" s="430">
        <f t="shared" si="9"/>
        <v>6507</v>
      </c>
      <c r="AE49" s="430">
        <v>6340</v>
      </c>
      <c r="AF49" s="430">
        <v>167</v>
      </c>
      <c r="AG49" s="430">
        <f t="shared" si="10"/>
        <v>6404</v>
      </c>
      <c r="AH49" s="430">
        <v>6246</v>
      </c>
      <c r="AI49" s="430">
        <v>158</v>
      </c>
      <c r="AJ49" s="430">
        <f t="shared" si="11"/>
        <v>6492</v>
      </c>
      <c r="AK49" s="430">
        <v>6334</v>
      </c>
      <c r="AL49" s="430">
        <v>158</v>
      </c>
    </row>
    <row r="50" spans="1:38" ht="21.75" customHeight="1">
      <c r="A50" s="433">
        <v>44</v>
      </c>
      <c r="B50" s="432" t="s">
        <v>85</v>
      </c>
      <c r="C50" s="430">
        <f t="shared" si="0"/>
        <v>2399</v>
      </c>
      <c r="D50" s="430">
        <v>2235</v>
      </c>
      <c r="E50" s="430">
        <v>164</v>
      </c>
      <c r="F50" s="430">
        <f t="shared" si="1"/>
        <v>2290</v>
      </c>
      <c r="G50" s="430">
        <v>2127</v>
      </c>
      <c r="H50" s="430">
        <v>163</v>
      </c>
      <c r="I50" s="430">
        <f t="shared" si="2"/>
        <v>2404</v>
      </c>
      <c r="J50" s="430">
        <v>2232</v>
      </c>
      <c r="K50" s="430">
        <v>172</v>
      </c>
      <c r="L50" s="430">
        <f t="shared" si="3"/>
        <v>2839</v>
      </c>
      <c r="M50" s="430">
        <v>2672</v>
      </c>
      <c r="N50" s="430">
        <v>167</v>
      </c>
      <c r="O50" s="430">
        <f t="shared" si="4"/>
        <v>2705</v>
      </c>
      <c r="P50" s="430">
        <v>2536</v>
      </c>
      <c r="Q50" s="430">
        <v>169</v>
      </c>
      <c r="R50" s="430">
        <f t="shared" si="5"/>
        <v>2750</v>
      </c>
      <c r="S50" s="430">
        <v>2581</v>
      </c>
      <c r="T50" s="430">
        <v>169</v>
      </c>
      <c r="U50" s="430">
        <f t="shared" si="6"/>
        <v>2913</v>
      </c>
      <c r="V50" s="430">
        <v>2727</v>
      </c>
      <c r="W50" s="430">
        <v>186</v>
      </c>
      <c r="X50" s="430">
        <f t="shared" si="7"/>
        <v>3449</v>
      </c>
      <c r="Y50" s="430">
        <v>3259</v>
      </c>
      <c r="Z50" s="430">
        <v>190</v>
      </c>
      <c r="AA50" s="430">
        <f t="shared" si="8"/>
        <v>3643</v>
      </c>
      <c r="AB50" s="430">
        <v>3454</v>
      </c>
      <c r="AC50" s="430">
        <v>189</v>
      </c>
      <c r="AD50" s="430">
        <f t="shared" si="9"/>
        <v>3391</v>
      </c>
      <c r="AE50" s="430">
        <v>3205</v>
      </c>
      <c r="AF50" s="430">
        <v>186</v>
      </c>
      <c r="AG50" s="430">
        <f t="shared" si="10"/>
        <v>3282</v>
      </c>
      <c r="AH50" s="430">
        <v>3104</v>
      </c>
      <c r="AI50" s="430">
        <v>178</v>
      </c>
      <c r="AJ50" s="430">
        <f t="shared" si="11"/>
        <v>3245</v>
      </c>
      <c r="AK50" s="430">
        <v>3068</v>
      </c>
      <c r="AL50" s="430">
        <v>177</v>
      </c>
    </row>
    <row r="51" spans="1:38" ht="21.75" customHeight="1">
      <c r="A51" s="433">
        <v>45</v>
      </c>
      <c r="B51" s="434" t="s">
        <v>86</v>
      </c>
      <c r="C51" s="430">
        <f t="shared" si="0"/>
        <v>13077</v>
      </c>
      <c r="D51" s="430">
        <v>12001</v>
      </c>
      <c r="E51" s="430">
        <v>1076</v>
      </c>
      <c r="F51" s="430">
        <f t="shared" si="1"/>
        <v>12541</v>
      </c>
      <c r="G51" s="430">
        <v>11445</v>
      </c>
      <c r="H51" s="430">
        <v>1096</v>
      </c>
      <c r="I51" s="430">
        <f t="shared" si="2"/>
        <v>13006</v>
      </c>
      <c r="J51" s="430">
        <v>11840</v>
      </c>
      <c r="K51" s="430">
        <v>1166</v>
      </c>
      <c r="L51" s="430">
        <f t="shared" si="3"/>
        <v>13894</v>
      </c>
      <c r="M51" s="430">
        <v>12762</v>
      </c>
      <c r="N51" s="430">
        <v>1132</v>
      </c>
      <c r="O51" s="430">
        <f t="shared" si="4"/>
        <v>13747</v>
      </c>
      <c r="P51" s="430">
        <v>12640</v>
      </c>
      <c r="Q51" s="430">
        <v>1107</v>
      </c>
      <c r="R51" s="430">
        <f t="shared" si="5"/>
        <v>13756</v>
      </c>
      <c r="S51" s="430">
        <v>12655</v>
      </c>
      <c r="T51" s="430">
        <v>1101</v>
      </c>
      <c r="U51" s="430">
        <f t="shared" si="6"/>
        <v>14097</v>
      </c>
      <c r="V51" s="430">
        <v>12966</v>
      </c>
      <c r="W51" s="430">
        <v>1131</v>
      </c>
      <c r="X51" s="430">
        <f t="shared" si="7"/>
        <v>15352</v>
      </c>
      <c r="Y51" s="430">
        <v>14165</v>
      </c>
      <c r="Z51" s="430">
        <v>1187</v>
      </c>
      <c r="AA51" s="430">
        <f t="shared" si="8"/>
        <v>15985</v>
      </c>
      <c r="AB51" s="430">
        <v>14760</v>
      </c>
      <c r="AC51" s="430">
        <v>1225</v>
      </c>
      <c r="AD51" s="430">
        <f t="shared" si="9"/>
        <v>16062</v>
      </c>
      <c r="AE51" s="430">
        <v>14815</v>
      </c>
      <c r="AF51" s="430">
        <v>1247</v>
      </c>
      <c r="AG51" s="430">
        <f t="shared" si="10"/>
        <v>16008</v>
      </c>
      <c r="AH51" s="430">
        <v>14751</v>
      </c>
      <c r="AI51" s="430">
        <v>1257</v>
      </c>
      <c r="AJ51" s="430">
        <f t="shared" si="11"/>
        <v>15738</v>
      </c>
      <c r="AK51" s="430">
        <v>14512</v>
      </c>
      <c r="AL51" s="430">
        <v>1226</v>
      </c>
    </row>
    <row r="52" spans="1:38" ht="21.75" customHeight="1">
      <c r="A52" s="433">
        <v>46</v>
      </c>
      <c r="B52" s="434" t="s">
        <v>366</v>
      </c>
      <c r="C52" s="430">
        <f t="shared" si="0"/>
        <v>4022</v>
      </c>
      <c r="D52" s="430">
        <v>3847</v>
      </c>
      <c r="E52" s="430">
        <v>175</v>
      </c>
      <c r="F52" s="430">
        <f t="shared" si="1"/>
        <v>4108</v>
      </c>
      <c r="G52" s="430">
        <v>3930</v>
      </c>
      <c r="H52" s="430">
        <v>178</v>
      </c>
      <c r="I52" s="430">
        <f t="shared" si="2"/>
        <v>4568</v>
      </c>
      <c r="J52" s="430">
        <v>4391</v>
      </c>
      <c r="K52" s="430">
        <v>177</v>
      </c>
      <c r="L52" s="430">
        <f t="shared" si="3"/>
        <v>5031</v>
      </c>
      <c r="M52" s="430">
        <v>4887</v>
      </c>
      <c r="N52" s="430">
        <v>144</v>
      </c>
      <c r="O52" s="430">
        <f t="shared" si="4"/>
        <v>4774</v>
      </c>
      <c r="P52" s="430">
        <v>4623</v>
      </c>
      <c r="Q52" s="430">
        <v>151</v>
      </c>
      <c r="R52" s="430">
        <f t="shared" si="5"/>
        <v>4828</v>
      </c>
      <c r="S52" s="430">
        <v>4672</v>
      </c>
      <c r="T52" s="430">
        <v>156</v>
      </c>
      <c r="U52" s="430">
        <f t="shared" si="6"/>
        <v>5076</v>
      </c>
      <c r="V52" s="430">
        <v>4921</v>
      </c>
      <c r="W52" s="430">
        <v>155</v>
      </c>
      <c r="X52" s="430">
        <f t="shared" si="7"/>
        <v>5674</v>
      </c>
      <c r="Y52" s="430">
        <v>5508</v>
      </c>
      <c r="Z52" s="430">
        <v>166</v>
      </c>
      <c r="AA52" s="430">
        <f t="shared" si="8"/>
        <v>6142</v>
      </c>
      <c r="AB52" s="430">
        <v>5972</v>
      </c>
      <c r="AC52" s="430">
        <v>170</v>
      </c>
      <c r="AD52" s="430">
        <f t="shared" si="9"/>
        <v>5946</v>
      </c>
      <c r="AE52" s="430">
        <v>5775</v>
      </c>
      <c r="AF52" s="430">
        <v>171</v>
      </c>
      <c r="AG52" s="430">
        <f t="shared" si="10"/>
        <v>5873</v>
      </c>
      <c r="AH52" s="430">
        <v>5709</v>
      </c>
      <c r="AI52" s="430">
        <v>164</v>
      </c>
      <c r="AJ52" s="430">
        <f t="shared" si="11"/>
        <v>5845</v>
      </c>
      <c r="AK52" s="430">
        <v>5683</v>
      </c>
      <c r="AL52" s="430">
        <v>162</v>
      </c>
    </row>
    <row r="53" spans="1:38" ht="21.75" customHeight="1">
      <c r="A53" s="433">
        <v>47</v>
      </c>
      <c r="B53" s="434" t="s">
        <v>87</v>
      </c>
      <c r="C53" s="430">
        <f t="shared" si="0"/>
        <v>882</v>
      </c>
      <c r="D53" s="430">
        <v>829</v>
      </c>
      <c r="E53" s="430">
        <v>53</v>
      </c>
      <c r="F53" s="430">
        <f t="shared" si="1"/>
        <v>750</v>
      </c>
      <c r="G53" s="430">
        <v>715</v>
      </c>
      <c r="H53" s="430">
        <v>35</v>
      </c>
      <c r="I53" s="430">
        <f t="shared" si="2"/>
        <v>1003</v>
      </c>
      <c r="J53" s="430">
        <v>972</v>
      </c>
      <c r="K53" s="430">
        <v>31</v>
      </c>
      <c r="L53" s="430">
        <f t="shared" si="3"/>
        <v>1096</v>
      </c>
      <c r="M53" s="430">
        <v>1061</v>
      </c>
      <c r="N53" s="430">
        <v>35</v>
      </c>
      <c r="O53" s="430">
        <f t="shared" si="4"/>
        <v>1117</v>
      </c>
      <c r="P53" s="430">
        <v>1088</v>
      </c>
      <c r="Q53" s="430">
        <v>29</v>
      </c>
      <c r="R53" s="430">
        <f t="shared" si="5"/>
        <v>1126</v>
      </c>
      <c r="S53" s="430">
        <v>1096</v>
      </c>
      <c r="T53" s="430">
        <v>30</v>
      </c>
      <c r="U53" s="430">
        <f t="shared" si="6"/>
        <v>1177</v>
      </c>
      <c r="V53" s="430">
        <v>1146</v>
      </c>
      <c r="W53" s="430">
        <v>31</v>
      </c>
      <c r="X53" s="430">
        <f t="shared" si="7"/>
        <v>1225</v>
      </c>
      <c r="Y53" s="430">
        <v>1195</v>
      </c>
      <c r="Z53" s="430">
        <v>30</v>
      </c>
      <c r="AA53" s="430">
        <f t="shared" si="8"/>
        <v>1265</v>
      </c>
      <c r="AB53" s="430">
        <v>1233</v>
      </c>
      <c r="AC53" s="430">
        <v>32</v>
      </c>
      <c r="AD53" s="430">
        <f t="shared" si="9"/>
        <v>1307</v>
      </c>
      <c r="AE53" s="430">
        <v>1275</v>
      </c>
      <c r="AF53" s="430">
        <v>32</v>
      </c>
      <c r="AG53" s="430">
        <f t="shared" si="10"/>
        <v>1316</v>
      </c>
      <c r="AH53" s="430">
        <v>1288</v>
      </c>
      <c r="AI53" s="430">
        <v>28</v>
      </c>
      <c r="AJ53" s="430">
        <f t="shared" si="11"/>
        <v>1294</v>
      </c>
      <c r="AK53" s="430">
        <v>1267</v>
      </c>
      <c r="AL53" s="430">
        <v>27</v>
      </c>
    </row>
    <row r="54" spans="1:38" ht="21.75" customHeight="1">
      <c r="A54" s="433">
        <v>48</v>
      </c>
      <c r="B54" s="434" t="s">
        <v>195</v>
      </c>
      <c r="C54" s="430">
        <f t="shared" si="0"/>
        <v>9189</v>
      </c>
      <c r="D54" s="430">
        <v>8153</v>
      </c>
      <c r="E54" s="430">
        <v>1036</v>
      </c>
      <c r="F54" s="430">
        <f t="shared" si="1"/>
        <v>9171</v>
      </c>
      <c r="G54" s="430">
        <v>8186</v>
      </c>
      <c r="H54" s="430">
        <v>985</v>
      </c>
      <c r="I54" s="430">
        <f t="shared" si="2"/>
        <v>9609</v>
      </c>
      <c r="J54" s="430">
        <v>8581</v>
      </c>
      <c r="K54" s="430">
        <v>1028</v>
      </c>
      <c r="L54" s="430">
        <f t="shared" si="3"/>
        <v>9897</v>
      </c>
      <c r="M54" s="430">
        <v>8901</v>
      </c>
      <c r="N54" s="430">
        <v>996</v>
      </c>
      <c r="O54" s="430">
        <f t="shared" si="4"/>
        <v>10031</v>
      </c>
      <c r="P54" s="430">
        <v>9017</v>
      </c>
      <c r="Q54" s="430">
        <v>1014</v>
      </c>
      <c r="R54" s="430">
        <f t="shared" si="5"/>
        <v>10296</v>
      </c>
      <c r="S54" s="430">
        <v>9260</v>
      </c>
      <c r="T54" s="430">
        <v>1036</v>
      </c>
      <c r="U54" s="430">
        <f t="shared" si="6"/>
        <v>10957</v>
      </c>
      <c r="V54" s="430">
        <v>9857</v>
      </c>
      <c r="W54" s="430">
        <v>1100</v>
      </c>
      <c r="X54" s="430">
        <f t="shared" si="7"/>
        <v>12736</v>
      </c>
      <c r="Y54" s="430">
        <v>11471</v>
      </c>
      <c r="Z54" s="430">
        <v>1265</v>
      </c>
      <c r="AA54" s="430">
        <f t="shared" si="8"/>
        <v>13774</v>
      </c>
      <c r="AB54" s="430">
        <v>12433</v>
      </c>
      <c r="AC54" s="430">
        <v>1341</v>
      </c>
      <c r="AD54" s="430">
        <f t="shared" si="9"/>
        <v>13855</v>
      </c>
      <c r="AE54" s="430">
        <v>12449</v>
      </c>
      <c r="AF54" s="430">
        <v>1406</v>
      </c>
      <c r="AG54" s="430">
        <f t="shared" si="10"/>
        <v>13647</v>
      </c>
      <c r="AH54" s="430">
        <v>12241</v>
      </c>
      <c r="AI54" s="430">
        <v>1406</v>
      </c>
      <c r="AJ54" s="430">
        <f t="shared" si="11"/>
        <v>13266</v>
      </c>
      <c r="AK54" s="430">
        <v>11903</v>
      </c>
      <c r="AL54" s="430">
        <v>1363</v>
      </c>
    </row>
    <row r="55" spans="1:38" ht="21.75" customHeight="1">
      <c r="A55" s="433">
        <v>49</v>
      </c>
      <c r="B55" s="434" t="s">
        <v>196</v>
      </c>
      <c r="C55" s="430">
        <f t="shared" si="0"/>
        <v>169</v>
      </c>
      <c r="D55" s="430">
        <v>163</v>
      </c>
      <c r="E55" s="430">
        <v>6</v>
      </c>
      <c r="F55" s="430">
        <f t="shared" si="1"/>
        <v>349</v>
      </c>
      <c r="G55" s="430">
        <v>343</v>
      </c>
      <c r="H55" s="430">
        <v>6</v>
      </c>
      <c r="I55" s="430">
        <f t="shared" si="2"/>
        <v>363</v>
      </c>
      <c r="J55" s="430">
        <v>356</v>
      </c>
      <c r="K55" s="430">
        <v>7</v>
      </c>
      <c r="L55" s="430">
        <f t="shared" si="3"/>
        <v>319</v>
      </c>
      <c r="M55" s="430">
        <v>314</v>
      </c>
      <c r="N55" s="430">
        <v>5</v>
      </c>
      <c r="O55" s="430">
        <f t="shared" si="4"/>
        <v>243</v>
      </c>
      <c r="P55" s="430">
        <v>238</v>
      </c>
      <c r="Q55" s="430">
        <v>5</v>
      </c>
      <c r="R55" s="430">
        <f t="shared" si="5"/>
        <v>255</v>
      </c>
      <c r="S55" s="430">
        <v>249</v>
      </c>
      <c r="T55" s="430">
        <v>6</v>
      </c>
      <c r="U55" s="430">
        <f t="shared" si="6"/>
        <v>259</v>
      </c>
      <c r="V55" s="430">
        <v>252</v>
      </c>
      <c r="W55" s="430">
        <v>7</v>
      </c>
      <c r="X55" s="430">
        <f t="shared" si="7"/>
        <v>295</v>
      </c>
      <c r="Y55" s="430">
        <v>288</v>
      </c>
      <c r="Z55" s="430">
        <v>7</v>
      </c>
      <c r="AA55" s="430">
        <f t="shared" si="8"/>
        <v>346</v>
      </c>
      <c r="AB55" s="430">
        <v>340</v>
      </c>
      <c r="AC55" s="430">
        <v>6</v>
      </c>
      <c r="AD55" s="430">
        <f t="shared" si="9"/>
        <v>358</v>
      </c>
      <c r="AE55" s="430">
        <v>352</v>
      </c>
      <c r="AF55" s="430">
        <v>6</v>
      </c>
      <c r="AG55" s="430">
        <f t="shared" si="10"/>
        <v>345</v>
      </c>
      <c r="AH55" s="430">
        <v>337</v>
      </c>
      <c r="AI55" s="430">
        <v>8</v>
      </c>
      <c r="AJ55" s="430">
        <f t="shared" si="11"/>
        <v>336</v>
      </c>
      <c r="AK55" s="430">
        <v>329</v>
      </c>
      <c r="AL55" s="430">
        <v>7</v>
      </c>
    </row>
    <row r="56" spans="1:38" ht="21.75" customHeight="1">
      <c r="A56" s="433">
        <v>50</v>
      </c>
      <c r="B56" s="434" t="s">
        <v>197</v>
      </c>
      <c r="C56" s="430">
        <f t="shared" si="0"/>
        <v>1374</v>
      </c>
      <c r="D56" s="430">
        <v>1291</v>
      </c>
      <c r="E56" s="430">
        <v>83</v>
      </c>
      <c r="F56" s="430">
        <f t="shared" si="1"/>
        <v>1502</v>
      </c>
      <c r="G56" s="430">
        <v>1401</v>
      </c>
      <c r="H56" s="430">
        <v>101</v>
      </c>
      <c r="I56" s="430">
        <f t="shared" si="2"/>
        <v>1726</v>
      </c>
      <c r="J56" s="430">
        <v>1613</v>
      </c>
      <c r="K56" s="430">
        <v>113</v>
      </c>
      <c r="L56" s="430">
        <f t="shared" si="3"/>
        <v>1731</v>
      </c>
      <c r="M56" s="430">
        <v>1626</v>
      </c>
      <c r="N56" s="430">
        <v>105</v>
      </c>
      <c r="O56" s="430">
        <f t="shared" si="4"/>
        <v>1679</v>
      </c>
      <c r="P56" s="430">
        <v>1575</v>
      </c>
      <c r="Q56" s="430">
        <v>104</v>
      </c>
      <c r="R56" s="430">
        <f t="shared" si="5"/>
        <v>1703</v>
      </c>
      <c r="S56" s="430">
        <v>1597</v>
      </c>
      <c r="T56" s="430">
        <v>106</v>
      </c>
      <c r="U56" s="430">
        <f t="shared" si="6"/>
        <v>1775</v>
      </c>
      <c r="V56" s="430">
        <v>1670</v>
      </c>
      <c r="W56" s="430">
        <v>105</v>
      </c>
      <c r="X56" s="430">
        <f t="shared" si="7"/>
        <v>1992</v>
      </c>
      <c r="Y56" s="430">
        <v>1883</v>
      </c>
      <c r="Z56" s="430">
        <v>109</v>
      </c>
      <c r="AA56" s="430">
        <f t="shared" si="8"/>
        <v>2082</v>
      </c>
      <c r="AB56" s="430">
        <v>1971</v>
      </c>
      <c r="AC56" s="430">
        <v>111</v>
      </c>
      <c r="AD56" s="430">
        <f t="shared" si="9"/>
        <v>2033</v>
      </c>
      <c r="AE56" s="430">
        <v>1924</v>
      </c>
      <c r="AF56" s="430">
        <v>109</v>
      </c>
      <c r="AG56" s="430">
        <f t="shared" si="10"/>
        <v>2001</v>
      </c>
      <c r="AH56" s="430">
        <v>1893</v>
      </c>
      <c r="AI56" s="430">
        <v>108</v>
      </c>
      <c r="AJ56" s="430">
        <f t="shared" si="11"/>
        <v>1984</v>
      </c>
      <c r="AK56" s="430">
        <v>1879</v>
      </c>
      <c r="AL56" s="430">
        <v>105</v>
      </c>
    </row>
    <row r="57" spans="1:38" ht="21.75" customHeight="1">
      <c r="A57" s="433">
        <v>51</v>
      </c>
      <c r="B57" s="434" t="s">
        <v>198</v>
      </c>
      <c r="C57" s="430">
        <f t="shared" si="0"/>
        <v>1283</v>
      </c>
      <c r="D57" s="430">
        <v>1218</v>
      </c>
      <c r="E57" s="430">
        <v>65</v>
      </c>
      <c r="F57" s="430">
        <f t="shared" si="1"/>
        <v>1173</v>
      </c>
      <c r="G57" s="430">
        <v>1106</v>
      </c>
      <c r="H57" s="430">
        <v>67</v>
      </c>
      <c r="I57" s="430">
        <f t="shared" si="2"/>
        <v>1200</v>
      </c>
      <c r="J57" s="430">
        <v>1117</v>
      </c>
      <c r="K57" s="430">
        <v>83</v>
      </c>
      <c r="L57" s="430">
        <f t="shared" si="3"/>
        <v>1183</v>
      </c>
      <c r="M57" s="430">
        <v>1110</v>
      </c>
      <c r="N57" s="430">
        <v>73</v>
      </c>
      <c r="O57" s="430">
        <f t="shared" si="4"/>
        <v>1145</v>
      </c>
      <c r="P57" s="430">
        <v>1068</v>
      </c>
      <c r="Q57" s="430">
        <v>77</v>
      </c>
      <c r="R57" s="430">
        <f t="shared" si="5"/>
        <v>1100</v>
      </c>
      <c r="S57" s="430">
        <v>1023</v>
      </c>
      <c r="T57" s="430">
        <v>77</v>
      </c>
      <c r="U57" s="430">
        <f t="shared" si="6"/>
        <v>1187</v>
      </c>
      <c r="V57" s="430">
        <v>1110</v>
      </c>
      <c r="W57" s="430">
        <v>77</v>
      </c>
      <c r="X57" s="430">
        <f t="shared" si="7"/>
        <v>1321</v>
      </c>
      <c r="Y57" s="430">
        <v>1239</v>
      </c>
      <c r="Z57" s="430">
        <v>82</v>
      </c>
      <c r="AA57" s="430">
        <f t="shared" si="8"/>
        <v>1383</v>
      </c>
      <c r="AB57" s="430">
        <v>1303</v>
      </c>
      <c r="AC57" s="430">
        <v>80</v>
      </c>
      <c r="AD57" s="430">
        <f t="shared" si="9"/>
        <v>1388</v>
      </c>
      <c r="AE57" s="430">
        <v>1310</v>
      </c>
      <c r="AF57" s="430">
        <v>78</v>
      </c>
      <c r="AG57" s="430">
        <f t="shared" si="10"/>
        <v>1351</v>
      </c>
      <c r="AH57" s="430">
        <v>1270</v>
      </c>
      <c r="AI57" s="430">
        <v>81</v>
      </c>
      <c r="AJ57" s="430">
        <f t="shared" si="11"/>
        <v>1415</v>
      </c>
      <c r="AK57" s="430">
        <v>1331</v>
      </c>
      <c r="AL57" s="430">
        <v>84</v>
      </c>
    </row>
    <row r="58" spans="1:38" ht="21.75" customHeight="1">
      <c r="A58" s="433">
        <v>52</v>
      </c>
      <c r="B58" s="434" t="s">
        <v>199</v>
      </c>
      <c r="C58" s="430">
        <f t="shared" si="0"/>
        <v>2409</v>
      </c>
      <c r="D58" s="430">
        <v>2131</v>
      </c>
      <c r="E58" s="430">
        <v>278</v>
      </c>
      <c r="F58" s="430">
        <f t="shared" si="1"/>
        <v>2159</v>
      </c>
      <c r="G58" s="430">
        <v>1875</v>
      </c>
      <c r="H58" s="430">
        <v>284</v>
      </c>
      <c r="I58" s="430">
        <f t="shared" si="2"/>
        <v>2214</v>
      </c>
      <c r="J58" s="430">
        <v>1908</v>
      </c>
      <c r="K58" s="430">
        <v>306</v>
      </c>
      <c r="L58" s="430">
        <f t="shared" si="3"/>
        <v>2626</v>
      </c>
      <c r="M58" s="430">
        <v>2349</v>
      </c>
      <c r="N58" s="430">
        <v>277</v>
      </c>
      <c r="O58" s="430">
        <f t="shared" si="4"/>
        <v>2598</v>
      </c>
      <c r="P58" s="430">
        <v>2325</v>
      </c>
      <c r="Q58" s="430">
        <v>273</v>
      </c>
      <c r="R58" s="430">
        <f t="shared" si="5"/>
        <v>2636</v>
      </c>
      <c r="S58" s="430">
        <v>2354</v>
      </c>
      <c r="T58" s="430">
        <v>282</v>
      </c>
      <c r="U58" s="430">
        <f t="shared" si="6"/>
        <v>2658</v>
      </c>
      <c r="V58" s="430">
        <v>2377</v>
      </c>
      <c r="W58" s="430">
        <v>281</v>
      </c>
      <c r="X58" s="430">
        <f t="shared" si="7"/>
        <v>3142</v>
      </c>
      <c r="Y58" s="430">
        <v>2840</v>
      </c>
      <c r="Z58" s="430">
        <v>302</v>
      </c>
      <c r="AA58" s="430">
        <f t="shared" si="8"/>
        <v>3281</v>
      </c>
      <c r="AB58" s="430">
        <v>2978</v>
      </c>
      <c r="AC58" s="430">
        <v>303</v>
      </c>
      <c r="AD58" s="430">
        <f t="shared" si="9"/>
        <v>3223</v>
      </c>
      <c r="AE58" s="430">
        <v>2921</v>
      </c>
      <c r="AF58" s="430">
        <v>302</v>
      </c>
      <c r="AG58" s="430">
        <f t="shared" si="10"/>
        <v>3053</v>
      </c>
      <c r="AH58" s="430">
        <v>2771</v>
      </c>
      <c r="AI58" s="430">
        <v>282</v>
      </c>
      <c r="AJ58" s="430">
        <f t="shared" si="11"/>
        <v>2942</v>
      </c>
      <c r="AK58" s="430">
        <v>2684</v>
      </c>
      <c r="AL58" s="430">
        <v>258</v>
      </c>
    </row>
    <row r="59" spans="1:38" ht="21.75" customHeight="1">
      <c r="A59" s="433">
        <v>53</v>
      </c>
      <c r="B59" s="434" t="s">
        <v>200</v>
      </c>
      <c r="C59" s="430">
        <f t="shared" si="0"/>
        <v>1790</v>
      </c>
      <c r="D59" s="430">
        <v>1689</v>
      </c>
      <c r="E59" s="430">
        <v>101</v>
      </c>
      <c r="F59" s="430">
        <f t="shared" si="1"/>
        <v>1839</v>
      </c>
      <c r="G59" s="430">
        <v>1734</v>
      </c>
      <c r="H59" s="430">
        <v>105</v>
      </c>
      <c r="I59" s="430">
        <f t="shared" si="2"/>
        <v>1909</v>
      </c>
      <c r="J59" s="430">
        <v>1807</v>
      </c>
      <c r="K59" s="430">
        <v>102</v>
      </c>
      <c r="L59" s="430">
        <f t="shared" si="3"/>
        <v>2021</v>
      </c>
      <c r="M59" s="430">
        <v>1943</v>
      </c>
      <c r="N59" s="430">
        <v>78</v>
      </c>
      <c r="O59" s="430">
        <f t="shared" si="4"/>
        <v>1995</v>
      </c>
      <c r="P59" s="430">
        <v>1917</v>
      </c>
      <c r="Q59" s="430">
        <v>78</v>
      </c>
      <c r="R59" s="430">
        <f t="shared" si="5"/>
        <v>2018</v>
      </c>
      <c r="S59" s="430">
        <v>1932</v>
      </c>
      <c r="T59" s="430">
        <v>86</v>
      </c>
      <c r="U59" s="430">
        <f t="shared" si="6"/>
        <v>2073</v>
      </c>
      <c r="V59" s="430">
        <v>1986</v>
      </c>
      <c r="W59" s="430">
        <v>87</v>
      </c>
      <c r="X59" s="430">
        <f t="shared" si="7"/>
        <v>2278</v>
      </c>
      <c r="Y59" s="430">
        <v>2192</v>
      </c>
      <c r="Z59" s="430">
        <v>86</v>
      </c>
      <c r="AA59" s="430">
        <f t="shared" si="8"/>
        <v>2821</v>
      </c>
      <c r="AB59" s="430">
        <v>2733</v>
      </c>
      <c r="AC59" s="430">
        <v>88</v>
      </c>
      <c r="AD59" s="430">
        <f t="shared" si="9"/>
        <v>2775</v>
      </c>
      <c r="AE59" s="430">
        <v>2693</v>
      </c>
      <c r="AF59" s="430">
        <v>82</v>
      </c>
      <c r="AG59" s="430">
        <f t="shared" si="10"/>
        <v>2688</v>
      </c>
      <c r="AH59" s="430">
        <v>2626</v>
      </c>
      <c r="AI59" s="430">
        <v>62</v>
      </c>
      <c r="AJ59" s="430">
        <f t="shared" si="11"/>
        <v>2691</v>
      </c>
      <c r="AK59" s="430">
        <v>2630</v>
      </c>
      <c r="AL59" s="430">
        <v>61</v>
      </c>
    </row>
    <row r="60" spans="1:38" ht="21.75" customHeight="1">
      <c r="A60" s="431">
        <v>54</v>
      </c>
      <c r="B60" s="432" t="s">
        <v>317</v>
      </c>
      <c r="C60" s="430">
        <f t="shared" si="0"/>
        <v>8138</v>
      </c>
      <c r="D60" s="430">
        <v>7659</v>
      </c>
      <c r="E60" s="430">
        <v>479</v>
      </c>
      <c r="F60" s="430">
        <f t="shared" si="1"/>
        <v>7575</v>
      </c>
      <c r="G60" s="430">
        <v>7103</v>
      </c>
      <c r="H60" s="430">
        <v>472</v>
      </c>
      <c r="I60" s="430">
        <f t="shared" si="2"/>
        <v>8411</v>
      </c>
      <c r="J60" s="430">
        <v>7905</v>
      </c>
      <c r="K60" s="430">
        <v>506</v>
      </c>
      <c r="L60" s="430">
        <f t="shared" si="3"/>
        <v>8943</v>
      </c>
      <c r="M60" s="430">
        <v>8470</v>
      </c>
      <c r="N60" s="430">
        <v>473</v>
      </c>
      <c r="O60" s="430">
        <f t="shared" si="4"/>
        <v>8798</v>
      </c>
      <c r="P60" s="430">
        <v>8335</v>
      </c>
      <c r="Q60" s="430">
        <v>463</v>
      </c>
      <c r="R60" s="430">
        <f t="shared" si="5"/>
        <v>8732</v>
      </c>
      <c r="S60" s="430">
        <v>8261</v>
      </c>
      <c r="T60" s="430">
        <v>471</v>
      </c>
      <c r="U60" s="430">
        <f t="shared" si="6"/>
        <v>8949</v>
      </c>
      <c r="V60" s="430">
        <v>8460</v>
      </c>
      <c r="W60" s="430">
        <v>489</v>
      </c>
      <c r="X60" s="430">
        <f t="shared" si="7"/>
        <v>9860</v>
      </c>
      <c r="Y60" s="430">
        <v>9350</v>
      </c>
      <c r="Z60" s="430">
        <v>510</v>
      </c>
      <c r="AA60" s="430">
        <f t="shared" si="8"/>
        <v>10277</v>
      </c>
      <c r="AB60" s="430">
        <v>9761</v>
      </c>
      <c r="AC60" s="430">
        <v>516</v>
      </c>
      <c r="AD60" s="430">
        <f t="shared" si="9"/>
        <v>9903</v>
      </c>
      <c r="AE60" s="430">
        <v>9394</v>
      </c>
      <c r="AF60" s="430">
        <v>509</v>
      </c>
      <c r="AG60" s="430">
        <f t="shared" si="10"/>
        <v>9873</v>
      </c>
      <c r="AH60" s="430">
        <v>9378</v>
      </c>
      <c r="AI60" s="430">
        <v>495</v>
      </c>
      <c r="AJ60" s="430">
        <f t="shared" si="11"/>
        <v>10061</v>
      </c>
      <c r="AK60" s="430">
        <v>9583</v>
      </c>
      <c r="AL60" s="430">
        <v>478</v>
      </c>
    </row>
    <row r="61" spans="1:38" ht="21.75" customHeight="1">
      <c r="A61" s="431">
        <v>55</v>
      </c>
      <c r="B61" s="432" t="s">
        <v>318</v>
      </c>
      <c r="C61" s="430">
        <f t="shared" si="0"/>
        <v>6442</v>
      </c>
      <c r="D61" s="430">
        <v>5762</v>
      </c>
      <c r="E61" s="430">
        <v>680</v>
      </c>
      <c r="F61" s="430">
        <f t="shared" si="1"/>
        <v>6025</v>
      </c>
      <c r="G61" s="430">
        <v>5352</v>
      </c>
      <c r="H61" s="430">
        <v>673</v>
      </c>
      <c r="I61" s="430">
        <f t="shared" si="2"/>
        <v>6100</v>
      </c>
      <c r="J61" s="430">
        <v>5395</v>
      </c>
      <c r="K61" s="430">
        <v>705</v>
      </c>
      <c r="L61" s="430">
        <f t="shared" si="3"/>
        <v>6854</v>
      </c>
      <c r="M61" s="430">
        <v>6206</v>
      </c>
      <c r="N61" s="430">
        <v>648</v>
      </c>
      <c r="O61" s="430">
        <f t="shared" si="4"/>
        <v>6783</v>
      </c>
      <c r="P61" s="430">
        <v>6155</v>
      </c>
      <c r="Q61" s="430">
        <v>628</v>
      </c>
      <c r="R61" s="430">
        <f t="shared" si="5"/>
        <v>6827</v>
      </c>
      <c r="S61" s="430">
        <v>6200</v>
      </c>
      <c r="T61" s="430">
        <v>627</v>
      </c>
      <c r="U61" s="430">
        <f t="shared" si="6"/>
        <v>7019</v>
      </c>
      <c r="V61" s="430">
        <v>6384</v>
      </c>
      <c r="W61" s="430">
        <v>635</v>
      </c>
      <c r="X61" s="430">
        <f t="shared" si="7"/>
        <v>8136</v>
      </c>
      <c r="Y61" s="430">
        <v>7477</v>
      </c>
      <c r="Z61" s="430">
        <v>659</v>
      </c>
      <c r="AA61" s="430">
        <f t="shared" si="8"/>
        <v>8593</v>
      </c>
      <c r="AB61" s="430">
        <v>7924</v>
      </c>
      <c r="AC61" s="430">
        <v>669</v>
      </c>
      <c r="AD61" s="430">
        <f t="shared" si="9"/>
        <v>8042</v>
      </c>
      <c r="AE61" s="430">
        <v>7363</v>
      </c>
      <c r="AF61" s="430">
        <v>679</v>
      </c>
      <c r="AG61" s="430">
        <f t="shared" si="10"/>
        <v>7816</v>
      </c>
      <c r="AH61" s="430">
        <v>7133</v>
      </c>
      <c r="AI61" s="430">
        <v>683</v>
      </c>
      <c r="AJ61" s="430">
        <f t="shared" si="11"/>
        <v>7465</v>
      </c>
      <c r="AK61" s="430">
        <v>6836</v>
      </c>
      <c r="AL61" s="430">
        <v>629</v>
      </c>
    </row>
    <row r="62" spans="1:38" ht="21.75" customHeight="1">
      <c r="A62" s="431">
        <v>56</v>
      </c>
      <c r="B62" s="432" t="s">
        <v>233</v>
      </c>
      <c r="C62" s="430">
        <f t="shared" si="0"/>
        <v>412</v>
      </c>
      <c r="D62" s="430">
        <v>397</v>
      </c>
      <c r="E62" s="430">
        <v>15</v>
      </c>
      <c r="F62" s="430">
        <f t="shared" si="1"/>
        <v>415</v>
      </c>
      <c r="G62" s="430">
        <v>400</v>
      </c>
      <c r="H62" s="430">
        <v>15</v>
      </c>
      <c r="I62" s="430">
        <f t="shared" si="2"/>
        <v>517</v>
      </c>
      <c r="J62" s="430">
        <v>505</v>
      </c>
      <c r="K62" s="430">
        <v>12</v>
      </c>
      <c r="L62" s="430">
        <f t="shared" si="3"/>
        <v>369</v>
      </c>
      <c r="M62" s="430">
        <v>355</v>
      </c>
      <c r="N62" s="430">
        <v>14</v>
      </c>
      <c r="O62" s="430">
        <f t="shared" si="4"/>
        <v>345</v>
      </c>
      <c r="P62" s="430">
        <v>331</v>
      </c>
      <c r="Q62" s="430">
        <v>14</v>
      </c>
      <c r="R62" s="430">
        <f t="shared" si="5"/>
        <v>366</v>
      </c>
      <c r="S62" s="430">
        <v>350</v>
      </c>
      <c r="T62" s="430">
        <v>16</v>
      </c>
      <c r="U62" s="430">
        <f t="shared" si="6"/>
        <v>384</v>
      </c>
      <c r="V62" s="430">
        <v>369</v>
      </c>
      <c r="W62" s="430">
        <v>15</v>
      </c>
      <c r="X62" s="430">
        <f t="shared" si="7"/>
        <v>398</v>
      </c>
      <c r="Y62" s="430">
        <v>383</v>
      </c>
      <c r="Z62" s="430">
        <v>15</v>
      </c>
      <c r="AA62" s="430">
        <f t="shared" si="8"/>
        <v>412</v>
      </c>
      <c r="AB62" s="430">
        <v>396</v>
      </c>
      <c r="AC62" s="430">
        <v>16</v>
      </c>
      <c r="AD62" s="430">
        <f t="shared" si="9"/>
        <v>431</v>
      </c>
      <c r="AE62" s="430">
        <v>416</v>
      </c>
      <c r="AF62" s="430">
        <v>15</v>
      </c>
      <c r="AG62" s="430">
        <f t="shared" si="10"/>
        <v>430</v>
      </c>
      <c r="AH62" s="430">
        <v>415</v>
      </c>
      <c r="AI62" s="430">
        <v>15</v>
      </c>
      <c r="AJ62" s="430">
        <f t="shared" si="11"/>
        <v>397</v>
      </c>
      <c r="AK62" s="430">
        <v>386</v>
      </c>
      <c r="AL62" s="430">
        <v>11</v>
      </c>
    </row>
    <row r="63" spans="1:38" ht="21.75" customHeight="1">
      <c r="A63" s="431">
        <v>57</v>
      </c>
      <c r="B63" s="432" t="s">
        <v>25</v>
      </c>
      <c r="C63" s="430">
        <f t="shared" si="0"/>
        <v>814</v>
      </c>
      <c r="D63" s="430">
        <v>740</v>
      </c>
      <c r="E63" s="430">
        <v>74</v>
      </c>
      <c r="F63" s="430">
        <f t="shared" si="1"/>
        <v>731</v>
      </c>
      <c r="G63" s="430">
        <v>657</v>
      </c>
      <c r="H63" s="430">
        <v>74</v>
      </c>
      <c r="I63" s="430">
        <f t="shared" si="2"/>
        <v>733</v>
      </c>
      <c r="J63" s="430">
        <v>650</v>
      </c>
      <c r="K63" s="430">
        <v>83</v>
      </c>
      <c r="L63" s="430">
        <f t="shared" si="3"/>
        <v>900</v>
      </c>
      <c r="M63" s="430">
        <v>827</v>
      </c>
      <c r="N63" s="430">
        <v>73</v>
      </c>
      <c r="O63" s="430">
        <f t="shared" si="4"/>
        <v>842</v>
      </c>
      <c r="P63" s="430">
        <v>771</v>
      </c>
      <c r="Q63" s="430">
        <v>71</v>
      </c>
      <c r="R63" s="430">
        <f t="shared" si="5"/>
        <v>824</v>
      </c>
      <c r="S63" s="430">
        <v>752</v>
      </c>
      <c r="T63" s="430">
        <v>72</v>
      </c>
      <c r="U63" s="430">
        <f t="shared" si="6"/>
        <v>873</v>
      </c>
      <c r="V63" s="430">
        <v>794</v>
      </c>
      <c r="W63" s="430">
        <v>79</v>
      </c>
      <c r="X63" s="430">
        <f t="shared" si="7"/>
        <v>1045</v>
      </c>
      <c r="Y63" s="430">
        <v>958</v>
      </c>
      <c r="Z63" s="430">
        <v>87</v>
      </c>
      <c r="AA63" s="430">
        <f t="shared" si="8"/>
        <v>1154</v>
      </c>
      <c r="AB63" s="430">
        <v>1065</v>
      </c>
      <c r="AC63" s="430">
        <v>89</v>
      </c>
      <c r="AD63" s="430">
        <f t="shared" si="9"/>
        <v>1101</v>
      </c>
      <c r="AE63" s="430">
        <v>1012</v>
      </c>
      <c r="AF63" s="430">
        <v>89</v>
      </c>
      <c r="AG63" s="430">
        <f t="shared" si="10"/>
        <v>1007</v>
      </c>
      <c r="AH63" s="430">
        <v>919</v>
      </c>
      <c r="AI63" s="430">
        <v>88</v>
      </c>
      <c r="AJ63" s="430">
        <f t="shared" si="11"/>
        <v>1038</v>
      </c>
      <c r="AK63" s="430">
        <v>953</v>
      </c>
      <c r="AL63" s="430">
        <v>85</v>
      </c>
    </row>
    <row r="64" spans="1:38" ht="21.75" customHeight="1">
      <c r="A64" s="431">
        <v>58</v>
      </c>
      <c r="B64" s="432" t="s">
        <v>26</v>
      </c>
      <c r="C64" s="430">
        <f t="shared" si="0"/>
        <v>2697</v>
      </c>
      <c r="D64" s="430">
        <v>2596</v>
      </c>
      <c r="E64" s="430">
        <v>101</v>
      </c>
      <c r="F64" s="430">
        <f t="shared" si="1"/>
        <v>2523</v>
      </c>
      <c r="G64" s="430">
        <v>2421</v>
      </c>
      <c r="H64" s="430">
        <v>102</v>
      </c>
      <c r="I64" s="430">
        <f t="shared" si="2"/>
        <v>2375</v>
      </c>
      <c r="J64" s="430">
        <v>2277</v>
      </c>
      <c r="K64" s="430">
        <v>98</v>
      </c>
      <c r="L64" s="430">
        <f t="shared" si="3"/>
        <v>2682</v>
      </c>
      <c r="M64" s="430">
        <v>2568</v>
      </c>
      <c r="N64" s="430">
        <v>114</v>
      </c>
      <c r="O64" s="430">
        <f t="shared" si="4"/>
        <v>2421</v>
      </c>
      <c r="P64" s="430">
        <v>2312</v>
      </c>
      <c r="Q64" s="430">
        <v>109</v>
      </c>
      <c r="R64" s="430">
        <f t="shared" si="5"/>
        <v>2409</v>
      </c>
      <c r="S64" s="430">
        <v>2300</v>
      </c>
      <c r="T64" s="430">
        <v>109</v>
      </c>
      <c r="U64" s="430">
        <f t="shared" si="6"/>
        <v>2631</v>
      </c>
      <c r="V64" s="430">
        <v>2523</v>
      </c>
      <c r="W64" s="430">
        <v>108</v>
      </c>
      <c r="X64" s="430">
        <f t="shared" si="7"/>
        <v>3251</v>
      </c>
      <c r="Y64" s="430">
        <v>3138</v>
      </c>
      <c r="Z64" s="430">
        <v>113</v>
      </c>
      <c r="AA64" s="430">
        <f t="shared" si="8"/>
        <v>3489</v>
      </c>
      <c r="AB64" s="430">
        <v>3374</v>
      </c>
      <c r="AC64" s="430">
        <v>115</v>
      </c>
      <c r="AD64" s="430">
        <f t="shared" si="9"/>
        <v>3519</v>
      </c>
      <c r="AE64" s="430">
        <v>3404</v>
      </c>
      <c r="AF64" s="430">
        <v>115</v>
      </c>
      <c r="AG64" s="430">
        <f t="shared" si="10"/>
        <v>3567</v>
      </c>
      <c r="AH64" s="430">
        <v>3456</v>
      </c>
      <c r="AI64" s="430">
        <v>111</v>
      </c>
      <c r="AJ64" s="430">
        <f t="shared" si="11"/>
        <v>3526</v>
      </c>
      <c r="AK64" s="430">
        <v>3417</v>
      </c>
      <c r="AL64" s="430">
        <v>109</v>
      </c>
    </row>
    <row r="65" spans="1:38" ht="21.75" customHeight="1">
      <c r="A65" s="431">
        <v>59</v>
      </c>
      <c r="B65" s="432" t="s">
        <v>27</v>
      </c>
      <c r="C65" s="430">
        <f t="shared" si="0"/>
        <v>16079</v>
      </c>
      <c r="D65" s="430">
        <v>14358</v>
      </c>
      <c r="E65" s="430">
        <v>1721</v>
      </c>
      <c r="F65" s="430">
        <f t="shared" si="1"/>
        <v>15914</v>
      </c>
      <c r="G65" s="430">
        <v>14242</v>
      </c>
      <c r="H65" s="430">
        <v>1672</v>
      </c>
      <c r="I65" s="430">
        <f t="shared" si="2"/>
        <v>16942</v>
      </c>
      <c r="J65" s="430">
        <v>15079</v>
      </c>
      <c r="K65" s="430">
        <v>1863</v>
      </c>
      <c r="L65" s="430">
        <f t="shared" si="3"/>
        <v>17959</v>
      </c>
      <c r="M65" s="430">
        <v>16188</v>
      </c>
      <c r="N65" s="430">
        <v>1771</v>
      </c>
      <c r="O65" s="430">
        <f t="shared" si="4"/>
        <v>17848</v>
      </c>
      <c r="P65" s="430">
        <v>16068</v>
      </c>
      <c r="Q65" s="430">
        <v>1780</v>
      </c>
      <c r="R65" s="430">
        <f t="shared" si="5"/>
        <v>17936</v>
      </c>
      <c r="S65" s="430">
        <v>16142</v>
      </c>
      <c r="T65" s="430">
        <v>1794</v>
      </c>
      <c r="U65" s="430">
        <f t="shared" si="6"/>
        <v>18421</v>
      </c>
      <c r="V65" s="430">
        <v>16558</v>
      </c>
      <c r="W65" s="430">
        <v>1863</v>
      </c>
      <c r="X65" s="430">
        <f t="shared" si="7"/>
        <v>19569</v>
      </c>
      <c r="Y65" s="430">
        <v>17643</v>
      </c>
      <c r="Z65" s="430">
        <v>1926</v>
      </c>
      <c r="AA65" s="430">
        <f t="shared" si="8"/>
        <v>19977</v>
      </c>
      <c r="AB65" s="430">
        <v>18035</v>
      </c>
      <c r="AC65" s="430">
        <v>1942</v>
      </c>
      <c r="AD65" s="430">
        <f t="shared" si="9"/>
        <v>19935</v>
      </c>
      <c r="AE65" s="430">
        <v>17972</v>
      </c>
      <c r="AF65" s="430">
        <v>1963</v>
      </c>
      <c r="AG65" s="430">
        <f t="shared" si="10"/>
        <v>19728</v>
      </c>
      <c r="AH65" s="430">
        <v>17794</v>
      </c>
      <c r="AI65" s="430">
        <v>1934</v>
      </c>
      <c r="AJ65" s="430">
        <f t="shared" si="11"/>
        <v>19924</v>
      </c>
      <c r="AK65" s="430">
        <v>18031</v>
      </c>
      <c r="AL65" s="430">
        <v>1893</v>
      </c>
    </row>
    <row r="66" spans="1:38" ht="21.75" customHeight="1">
      <c r="A66" s="431">
        <v>60</v>
      </c>
      <c r="B66" s="432" t="s">
        <v>210</v>
      </c>
      <c r="C66" s="430">
        <f t="shared" si="0"/>
        <v>1969</v>
      </c>
      <c r="D66" s="430">
        <v>1887</v>
      </c>
      <c r="E66" s="430">
        <v>82</v>
      </c>
      <c r="F66" s="430">
        <f t="shared" si="1"/>
        <v>1888</v>
      </c>
      <c r="G66" s="430">
        <v>1799</v>
      </c>
      <c r="H66" s="430">
        <v>89</v>
      </c>
      <c r="I66" s="430">
        <f t="shared" si="2"/>
        <v>1863</v>
      </c>
      <c r="J66" s="430">
        <v>1776</v>
      </c>
      <c r="K66" s="430">
        <v>87</v>
      </c>
      <c r="L66" s="430">
        <f t="shared" si="3"/>
        <v>2200</v>
      </c>
      <c r="M66" s="430">
        <v>2130</v>
      </c>
      <c r="N66" s="430">
        <v>70</v>
      </c>
      <c r="O66" s="430">
        <f t="shared" si="4"/>
        <v>2039</v>
      </c>
      <c r="P66" s="430">
        <v>1969</v>
      </c>
      <c r="Q66" s="430">
        <v>70</v>
      </c>
      <c r="R66" s="430">
        <f t="shared" si="5"/>
        <v>2032</v>
      </c>
      <c r="S66" s="430">
        <v>1959</v>
      </c>
      <c r="T66" s="430">
        <v>73</v>
      </c>
      <c r="U66" s="430">
        <f t="shared" si="6"/>
        <v>2153</v>
      </c>
      <c r="V66" s="430">
        <v>2080</v>
      </c>
      <c r="W66" s="430">
        <v>73</v>
      </c>
      <c r="X66" s="430">
        <f t="shared" si="7"/>
        <v>2336</v>
      </c>
      <c r="Y66" s="430">
        <v>2261</v>
      </c>
      <c r="Z66" s="430">
        <v>75</v>
      </c>
      <c r="AA66" s="430">
        <f t="shared" si="8"/>
        <v>2481</v>
      </c>
      <c r="AB66" s="430">
        <v>2404</v>
      </c>
      <c r="AC66" s="430">
        <v>77</v>
      </c>
      <c r="AD66" s="430">
        <f t="shared" si="9"/>
        <v>2521</v>
      </c>
      <c r="AE66" s="430">
        <v>2446</v>
      </c>
      <c r="AF66" s="430">
        <v>75</v>
      </c>
      <c r="AG66" s="430">
        <f t="shared" si="10"/>
        <v>2525</v>
      </c>
      <c r="AH66" s="430">
        <v>2450</v>
      </c>
      <c r="AI66" s="430">
        <v>75</v>
      </c>
      <c r="AJ66" s="430">
        <f t="shared" si="11"/>
        <v>2534</v>
      </c>
      <c r="AK66" s="430">
        <v>2457</v>
      </c>
      <c r="AL66" s="430">
        <v>77</v>
      </c>
    </row>
    <row r="67" spans="1:38" ht="21.75" customHeight="1">
      <c r="A67" s="431">
        <v>61</v>
      </c>
      <c r="B67" s="432" t="s">
        <v>211</v>
      </c>
      <c r="C67" s="430">
        <f t="shared" si="0"/>
        <v>4639</v>
      </c>
      <c r="D67" s="430">
        <v>4327</v>
      </c>
      <c r="E67" s="430">
        <v>312</v>
      </c>
      <c r="F67" s="430">
        <f t="shared" si="1"/>
        <v>4663</v>
      </c>
      <c r="G67" s="430">
        <v>4360</v>
      </c>
      <c r="H67" s="430">
        <v>303</v>
      </c>
      <c r="I67" s="430">
        <f t="shared" si="2"/>
        <v>4765</v>
      </c>
      <c r="J67" s="430">
        <v>4453</v>
      </c>
      <c r="K67" s="430">
        <v>312</v>
      </c>
      <c r="L67" s="430">
        <f t="shared" si="3"/>
        <v>4915</v>
      </c>
      <c r="M67" s="430">
        <v>4616</v>
      </c>
      <c r="N67" s="430">
        <v>299</v>
      </c>
      <c r="O67" s="430">
        <f t="shared" si="4"/>
        <v>4820</v>
      </c>
      <c r="P67" s="430">
        <v>4518</v>
      </c>
      <c r="Q67" s="430">
        <v>302</v>
      </c>
      <c r="R67" s="430">
        <f t="shared" si="5"/>
        <v>4832</v>
      </c>
      <c r="S67" s="430">
        <v>4526</v>
      </c>
      <c r="T67" s="430">
        <v>306</v>
      </c>
      <c r="U67" s="430">
        <f t="shared" si="6"/>
        <v>4950</v>
      </c>
      <c r="V67" s="430">
        <v>4626</v>
      </c>
      <c r="W67" s="430">
        <v>324</v>
      </c>
      <c r="X67" s="430">
        <f t="shared" si="7"/>
        <v>5425</v>
      </c>
      <c r="Y67" s="430">
        <v>5093</v>
      </c>
      <c r="Z67" s="430">
        <v>332</v>
      </c>
      <c r="AA67" s="430">
        <f t="shared" si="8"/>
        <v>5754</v>
      </c>
      <c r="AB67" s="430">
        <v>5416</v>
      </c>
      <c r="AC67" s="430">
        <v>338</v>
      </c>
      <c r="AD67" s="430">
        <f t="shared" si="9"/>
        <v>5618</v>
      </c>
      <c r="AE67" s="430">
        <v>5288</v>
      </c>
      <c r="AF67" s="430">
        <v>330</v>
      </c>
      <c r="AG67" s="430">
        <f t="shared" si="10"/>
        <v>5562</v>
      </c>
      <c r="AH67" s="430">
        <v>5248</v>
      </c>
      <c r="AI67" s="430">
        <v>314</v>
      </c>
      <c r="AJ67" s="430">
        <f t="shared" si="11"/>
        <v>5464</v>
      </c>
      <c r="AK67" s="430">
        <v>5174</v>
      </c>
      <c r="AL67" s="430">
        <v>290</v>
      </c>
    </row>
    <row r="68" spans="1:38" ht="21.75" customHeight="1">
      <c r="A68" s="431">
        <v>62</v>
      </c>
      <c r="B68" s="432" t="s">
        <v>212</v>
      </c>
      <c r="C68" s="430">
        <f t="shared" si="0"/>
        <v>81</v>
      </c>
      <c r="D68" s="430">
        <v>73</v>
      </c>
      <c r="E68" s="430">
        <v>8</v>
      </c>
      <c r="F68" s="430">
        <f t="shared" si="1"/>
        <v>190</v>
      </c>
      <c r="G68" s="430">
        <v>140</v>
      </c>
      <c r="H68" s="430">
        <v>50</v>
      </c>
      <c r="I68" s="430">
        <f t="shared" si="2"/>
        <v>119</v>
      </c>
      <c r="J68" s="430">
        <v>111</v>
      </c>
      <c r="K68" s="430">
        <v>8</v>
      </c>
      <c r="L68" s="430">
        <f t="shared" si="3"/>
        <v>143</v>
      </c>
      <c r="M68" s="430">
        <v>136</v>
      </c>
      <c r="N68" s="430">
        <v>7</v>
      </c>
      <c r="O68" s="430">
        <f t="shared" si="4"/>
        <v>125</v>
      </c>
      <c r="P68" s="430">
        <v>118</v>
      </c>
      <c r="Q68" s="430">
        <v>7</v>
      </c>
      <c r="R68" s="430">
        <f t="shared" si="5"/>
        <v>124</v>
      </c>
      <c r="S68" s="430">
        <v>117</v>
      </c>
      <c r="T68" s="430">
        <v>7</v>
      </c>
      <c r="U68" s="430">
        <f t="shared" si="6"/>
        <v>130</v>
      </c>
      <c r="V68" s="430">
        <v>123</v>
      </c>
      <c r="W68" s="430">
        <v>7</v>
      </c>
      <c r="X68" s="430">
        <f t="shared" si="7"/>
        <v>172</v>
      </c>
      <c r="Y68" s="430">
        <v>165</v>
      </c>
      <c r="Z68" s="430">
        <v>7</v>
      </c>
      <c r="AA68" s="430">
        <f t="shared" si="8"/>
        <v>192</v>
      </c>
      <c r="AB68" s="430">
        <v>186</v>
      </c>
      <c r="AC68" s="430">
        <v>6</v>
      </c>
      <c r="AD68" s="430">
        <f t="shared" si="9"/>
        <v>192</v>
      </c>
      <c r="AE68" s="430">
        <v>186</v>
      </c>
      <c r="AF68" s="430">
        <v>6</v>
      </c>
      <c r="AG68" s="430">
        <f t="shared" si="10"/>
        <v>198</v>
      </c>
      <c r="AH68" s="430">
        <v>192</v>
      </c>
      <c r="AI68" s="430">
        <v>6</v>
      </c>
      <c r="AJ68" s="430">
        <f t="shared" si="11"/>
        <v>191</v>
      </c>
      <c r="AK68" s="430">
        <v>187</v>
      </c>
      <c r="AL68" s="430">
        <v>4</v>
      </c>
    </row>
    <row r="69" spans="1:38" ht="21.75" customHeight="1">
      <c r="A69" s="431">
        <v>63</v>
      </c>
      <c r="B69" s="432" t="s">
        <v>204</v>
      </c>
      <c r="C69" s="430">
        <f t="shared" si="0"/>
        <v>1224</v>
      </c>
      <c r="D69" s="430">
        <v>1155</v>
      </c>
      <c r="E69" s="430">
        <v>69</v>
      </c>
      <c r="F69" s="430">
        <f t="shared" si="1"/>
        <v>989</v>
      </c>
      <c r="G69" s="430">
        <v>921</v>
      </c>
      <c r="H69" s="430">
        <v>68</v>
      </c>
      <c r="I69" s="430">
        <f t="shared" si="2"/>
        <v>1094</v>
      </c>
      <c r="J69" s="430">
        <v>1030</v>
      </c>
      <c r="K69" s="430">
        <v>64</v>
      </c>
      <c r="L69" s="430">
        <f t="shared" si="3"/>
        <v>1272</v>
      </c>
      <c r="M69" s="430">
        <v>1207</v>
      </c>
      <c r="N69" s="430">
        <v>65</v>
      </c>
      <c r="O69" s="430">
        <f t="shared" si="4"/>
        <v>1248</v>
      </c>
      <c r="P69" s="430">
        <v>1182</v>
      </c>
      <c r="Q69" s="430">
        <v>66</v>
      </c>
      <c r="R69" s="430">
        <f t="shared" si="5"/>
        <v>1225</v>
      </c>
      <c r="S69" s="430">
        <v>1162</v>
      </c>
      <c r="T69" s="430">
        <v>63</v>
      </c>
      <c r="U69" s="430">
        <f t="shared" si="6"/>
        <v>1351</v>
      </c>
      <c r="V69" s="430">
        <v>1286</v>
      </c>
      <c r="W69" s="430">
        <v>65</v>
      </c>
      <c r="X69" s="430">
        <f t="shared" si="7"/>
        <v>1403</v>
      </c>
      <c r="Y69" s="430">
        <v>1335</v>
      </c>
      <c r="Z69" s="430">
        <v>68</v>
      </c>
      <c r="AA69" s="430">
        <f t="shared" si="8"/>
        <v>1554</v>
      </c>
      <c r="AB69" s="430">
        <v>1490</v>
      </c>
      <c r="AC69" s="430">
        <v>64</v>
      </c>
      <c r="AD69" s="430">
        <f t="shared" si="9"/>
        <v>1523</v>
      </c>
      <c r="AE69" s="430">
        <v>1458</v>
      </c>
      <c r="AF69" s="430">
        <v>65</v>
      </c>
      <c r="AG69" s="430">
        <f t="shared" si="10"/>
        <v>1479</v>
      </c>
      <c r="AH69" s="430">
        <v>1417</v>
      </c>
      <c r="AI69" s="430">
        <v>62</v>
      </c>
      <c r="AJ69" s="430">
        <f t="shared" si="11"/>
        <v>1346</v>
      </c>
      <c r="AK69" s="430">
        <v>1288</v>
      </c>
      <c r="AL69" s="430">
        <v>58</v>
      </c>
    </row>
    <row r="70" spans="1:38" ht="21.75" customHeight="1">
      <c r="A70" s="431">
        <v>64</v>
      </c>
      <c r="B70" s="432" t="s">
        <v>205</v>
      </c>
      <c r="C70" s="430">
        <f t="shared" si="0"/>
        <v>2529</v>
      </c>
      <c r="D70" s="430">
        <v>2398</v>
      </c>
      <c r="E70" s="430">
        <v>131</v>
      </c>
      <c r="F70" s="430">
        <f t="shared" si="1"/>
        <v>2441</v>
      </c>
      <c r="G70" s="430">
        <v>2299</v>
      </c>
      <c r="H70" s="430">
        <v>142</v>
      </c>
      <c r="I70" s="430">
        <f t="shared" si="2"/>
        <v>2807</v>
      </c>
      <c r="J70" s="430">
        <v>2642</v>
      </c>
      <c r="K70" s="430">
        <v>165</v>
      </c>
      <c r="L70" s="430">
        <f t="shared" si="3"/>
        <v>3129</v>
      </c>
      <c r="M70" s="430">
        <v>2987</v>
      </c>
      <c r="N70" s="430">
        <v>142</v>
      </c>
      <c r="O70" s="430">
        <f t="shared" si="4"/>
        <v>3022</v>
      </c>
      <c r="P70" s="430">
        <v>2877</v>
      </c>
      <c r="Q70" s="430">
        <v>145</v>
      </c>
      <c r="R70" s="430">
        <f t="shared" si="5"/>
        <v>3031</v>
      </c>
      <c r="S70" s="430">
        <v>2888</v>
      </c>
      <c r="T70" s="430">
        <v>143</v>
      </c>
      <c r="U70" s="430">
        <f t="shared" si="6"/>
        <v>3068</v>
      </c>
      <c r="V70" s="430">
        <v>2919</v>
      </c>
      <c r="W70" s="430">
        <v>149</v>
      </c>
      <c r="X70" s="430">
        <f t="shared" si="7"/>
        <v>3489</v>
      </c>
      <c r="Y70" s="430">
        <v>3336</v>
      </c>
      <c r="Z70" s="430">
        <v>153</v>
      </c>
      <c r="AA70" s="430">
        <f t="shared" si="8"/>
        <v>3708</v>
      </c>
      <c r="AB70" s="430">
        <v>3546</v>
      </c>
      <c r="AC70" s="430">
        <v>162</v>
      </c>
      <c r="AD70" s="430">
        <f t="shared" si="9"/>
        <v>3520</v>
      </c>
      <c r="AE70" s="430">
        <v>3355</v>
      </c>
      <c r="AF70" s="430">
        <v>165</v>
      </c>
      <c r="AG70" s="430">
        <f t="shared" si="10"/>
        <v>3453</v>
      </c>
      <c r="AH70" s="430">
        <v>3298</v>
      </c>
      <c r="AI70" s="430">
        <v>155</v>
      </c>
      <c r="AJ70" s="430">
        <f t="shared" si="11"/>
        <v>3375</v>
      </c>
      <c r="AK70" s="430">
        <v>3222</v>
      </c>
      <c r="AL70" s="430">
        <v>153</v>
      </c>
    </row>
    <row r="71" spans="1:38" ht="21.75" customHeight="1">
      <c r="A71" s="431">
        <v>65</v>
      </c>
      <c r="B71" s="432" t="s">
        <v>206</v>
      </c>
      <c r="C71" s="430">
        <f t="shared" si="0"/>
        <v>809</v>
      </c>
      <c r="D71" s="430">
        <v>750</v>
      </c>
      <c r="E71" s="430">
        <v>59</v>
      </c>
      <c r="F71" s="430">
        <f t="shared" si="1"/>
        <v>770</v>
      </c>
      <c r="G71" s="430">
        <v>715</v>
      </c>
      <c r="H71" s="430">
        <v>55</v>
      </c>
      <c r="I71" s="430">
        <f t="shared" si="2"/>
        <v>785</v>
      </c>
      <c r="J71" s="430">
        <v>725</v>
      </c>
      <c r="K71" s="430">
        <v>60</v>
      </c>
      <c r="L71" s="430">
        <f t="shared" si="3"/>
        <v>894</v>
      </c>
      <c r="M71" s="430">
        <v>842</v>
      </c>
      <c r="N71" s="430">
        <v>52</v>
      </c>
      <c r="O71" s="430">
        <f t="shared" si="4"/>
        <v>800</v>
      </c>
      <c r="P71" s="430">
        <v>747</v>
      </c>
      <c r="Q71" s="430">
        <v>53</v>
      </c>
      <c r="R71" s="430">
        <f t="shared" si="5"/>
        <v>824</v>
      </c>
      <c r="S71" s="430">
        <v>766</v>
      </c>
      <c r="T71" s="430">
        <v>58</v>
      </c>
      <c r="U71" s="430">
        <f t="shared" si="6"/>
        <v>922</v>
      </c>
      <c r="V71" s="430">
        <v>854</v>
      </c>
      <c r="W71" s="430">
        <v>68</v>
      </c>
      <c r="X71" s="430">
        <f t="shared" si="7"/>
        <v>1100</v>
      </c>
      <c r="Y71" s="430">
        <v>1026</v>
      </c>
      <c r="Z71" s="430">
        <v>74</v>
      </c>
      <c r="AA71" s="430">
        <f t="shared" si="8"/>
        <v>1243</v>
      </c>
      <c r="AB71" s="430">
        <v>1165</v>
      </c>
      <c r="AC71" s="430">
        <v>78</v>
      </c>
      <c r="AD71" s="430">
        <f t="shared" si="9"/>
        <v>1205</v>
      </c>
      <c r="AE71" s="430">
        <v>1131</v>
      </c>
      <c r="AF71" s="430">
        <v>74</v>
      </c>
      <c r="AG71" s="430">
        <f t="shared" si="10"/>
        <v>1222</v>
      </c>
      <c r="AH71" s="430">
        <v>1137</v>
      </c>
      <c r="AI71" s="430">
        <v>85</v>
      </c>
      <c r="AJ71" s="430">
        <f t="shared" si="11"/>
        <v>1072</v>
      </c>
      <c r="AK71" s="430">
        <v>985</v>
      </c>
      <c r="AL71" s="430">
        <v>87</v>
      </c>
    </row>
    <row r="72" spans="1:38" ht="21.75" customHeight="1">
      <c r="A72" s="431">
        <v>66</v>
      </c>
      <c r="B72" s="432" t="s">
        <v>171</v>
      </c>
      <c r="C72" s="430">
        <f t="shared" ref="C72:C87" si="12">SUM(D72:E72)</f>
        <v>1171</v>
      </c>
      <c r="D72" s="430">
        <v>1148</v>
      </c>
      <c r="E72" s="430">
        <v>23</v>
      </c>
      <c r="F72" s="430">
        <f t="shared" ref="F72:F87" si="13">+G72+H72</f>
        <v>968</v>
      </c>
      <c r="G72" s="430">
        <v>939</v>
      </c>
      <c r="H72" s="430">
        <v>29</v>
      </c>
      <c r="I72" s="430">
        <f t="shared" ref="I72:I87" si="14">+J72+K72</f>
        <v>1073</v>
      </c>
      <c r="J72" s="430">
        <v>1050</v>
      </c>
      <c r="K72" s="430">
        <v>23</v>
      </c>
      <c r="L72" s="430">
        <f t="shared" ref="L72:L87" si="15">+M72+N72</f>
        <v>1246</v>
      </c>
      <c r="M72" s="430">
        <v>1221</v>
      </c>
      <c r="N72" s="430">
        <v>25</v>
      </c>
      <c r="O72" s="430">
        <f t="shared" ref="O72:O87" si="16">+P72+Q72</f>
        <v>1160</v>
      </c>
      <c r="P72" s="430">
        <v>1135</v>
      </c>
      <c r="Q72" s="430">
        <v>25</v>
      </c>
      <c r="R72" s="430">
        <f t="shared" ref="R72:R87" si="17">+S72+T72</f>
        <v>1106</v>
      </c>
      <c r="S72" s="430">
        <v>1080</v>
      </c>
      <c r="T72" s="430">
        <v>26</v>
      </c>
      <c r="U72" s="430">
        <f t="shared" ref="U72:U87" si="18">+V72+W72</f>
        <v>1198</v>
      </c>
      <c r="V72" s="430">
        <v>1171</v>
      </c>
      <c r="W72" s="430">
        <v>27</v>
      </c>
      <c r="X72" s="430">
        <f t="shared" ref="X72:X87" si="19">+Y72+Z72</f>
        <v>1442</v>
      </c>
      <c r="Y72" s="430">
        <v>1416</v>
      </c>
      <c r="Z72" s="430">
        <v>26</v>
      </c>
      <c r="AA72" s="430">
        <f t="shared" ref="AA72:AA87" si="20">+AB72+AC72</f>
        <v>1536</v>
      </c>
      <c r="AB72" s="430">
        <v>1509</v>
      </c>
      <c r="AC72" s="430">
        <v>27</v>
      </c>
      <c r="AD72" s="430">
        <f t="shared" ref="AD72:AD87" si="21">+AE72+AF72</f>
        <v>1585</v>
      </c>
      <c r="AE72" s="430">
        <v>1561</v>
      </c>
      <c r="AF72" s="430">
        <v>24</v>
      </c>
      <c r="AG72" s="430">
        <f t="shared" ref="AG72:AG87" si="22">+AH72+AI72</f>
        <v>1528</v>
      </c>
      <c r="AH72" s="430">
        <v>1504</v>
      </c>
      <c r="AI72" s="430">
        <v>24</v>
      </c>
      <c r="AJ72" s="430">
        <f t="shared" ref="AJ72:AJ87" si="23">+AK72+AL72</f>
        <v>1465</v>
      </c>
      <c r="AK72" s="430">
        <v>1441</v>
      </c>
      <c r="AL72" s="430">
        <v>24</v>
      </c>
    </row>
    <row r="73" spans="1:38" ht="21.75" customHeight="1">
      <c r="A73" s="431">
        <v>67</v>
      </c>
      <c r="B73" s="432" t="s">
        <v>172</v>
      </c>
      <c r="C73" s="430">
        <f t="shared" si="12"/>
        <v>3834</v>
      </c>
      <c r="D73" s="430">
        <v>3644</v>
      </c>
      <c r="E73" s="430">
        <v>190</v>
      </c>
      <c r="F73" s="430">
        <f t="shared" si="13"/>
        <v>3531</v>
      </c>
      <c r="G73" s="430">
        <v>3338</v>
      </c>
      <c r="H73" s="430">
        <v>193</v>
      </c>
      <c r="I73" s="430">
        <f t="shared" si="14"/>
        <v>3729</v>
      </c>
      <c r="J73" s="430">
        <v>3518</v>
      </c>
      <c r="K73" s="430">
        <v>211</v>
      </c>
      <c r="L73" s="430">
        <f t="shared" si="15"/>
        <v>4115</v>
      </c>
      <c r="M73" s="430">
        <v>3935</v>
      </c>
      <c r="N73" s="430">
        <v>180</v>
      </c>
      <c r="O73" s="430">
        <f t="shared" si="16"/>
        <v>4040</v>
      </c>
      <c r="P73" s="430">
        <v>3859</v>
      </c>
      <c r="Q73" s="430">
        <v>181</v>
      </c>
      <c r="R73" s="430">
        <f t="shared" si="17"/>
        <v>4030</v>
      </c>
      <c r="S73" s="430">
        <v>3849</v>
      </c>
      <c r="T73" s="430">
        <v>181</v>
      </c>
      <c r="U73" s="430">
        <f t="shared" si="18"/>
        <v>4216</v>
      </c>
      <c r="V73" s="430">
        <v>4022</v>
      </c>
      <c r="W73" s="430">
        <v>194</v>
      </c>
      <c r="X73" s="430">
        <f t="shared" si="19"/>
        <v>4778</v>
      </c>
      <c r="Y73" s="430">
        <v>4581</v>
      </c>
      <c r="Z73" s="430">
        <v>197</v>
      </c>
      <c r="AA73" s="430">
        <f t="shared" si="20"/>
        <v>5039</v>
      </c>
      <c r="AB73" s="430">
        <v>4833</v>
      </c>
      <c r="AC73" s="430">
        <v>206</v>
      </c>
      <c r="AD73" s="430">
        <f t="shared" si="21"/>
        <v>4775</v>
      </c>
      <c r="AE73" s="430">
        <v>4581</v>
      </c>
      <c r="AF73" s="430">
        <v>194</v>
      </c>
      <c r="AG73" s="430">
        <f t="shared" si="22"/>
        <v>4658</v>
      </c>
      <c r="AH73" s="430">
        <v>4471</v>
      </c>
      <c r="AI73" s="430">
        <v>187</v>
      </c>
      <c r="AJ73" s="430">
        <f t="shared" si="23"/>
        <v>4572</v>
      </c>
      <c r="AK73" s="430">
        <v>4386</v>
      </c>
      <c r="AL73" s="430">
        <v>186</v>
      </c>
    </row>
    <row r="74" spans="1:38" ht="21.75" customHeight="1">
      <c r="A74" s="433">
        <v>68</v>
      </c>
      <c r="B74" s="432" t="s">
        <v>173</v>
      </c>
      <c r="C74" s="430">
        <f t="shared" si="12"/>
        <v>1561</v>
      </c>
      <c r="D74" s="430">
        <v>1512</v>
      </c>
      <c r="E74" s="430">
        <v>49</v>
      </c>
      <c r="F74" s="430">
        <f t="shared" si="13"/>
        <v>1545</v>
      </c>
      <c r="G74" s="430">
        <v>1499</v>
      </c>
      <c r="H74" s="430">
        <v>46</v>
      </c>
      <c r="I74" s="430">
        <f t="shared" si="14"/>
        <v>1637</v>
      </c>
      <c r="J74" s="430">
        <v>1594</v>
      </c>
      <c r="K74" s="430">
        <v>43</v>
      </c>
      <c r="L74" s="430">
        <f t="shared" si="15"/>
        <v>1813</v>
      </c>
      <c r="M74" s="430">
        <v>1771</v>
      </c>
      <c r="N74" s="430">
        <v>42</v>
      </c>
      <c r="O74" s="430">
        <f t="shared" si="16"/>
        <v>1729</v>
      </c>
      <c r="P74" s="430">
        <v>1687</v>
      </c>
      <c r="Q74" s="430">
        <v>42</v>
      </c>
      <c r="R74" s="430">
        <f t="shared" si="17"/>
        <v>1670</v>
      </c>
      <c r="S74" s="430">
        <v>1631</v>
      </c>
      <c r="T74" s="430">
        <v>39</v>
      </c>
      <c r="U74" s="430">
        <f t="shared" si="18"/>
        <v>1774</v>
      </c>
      <c r="V74" s="430">
        <v>1733</v>
      </c>
      <c r="W74" s="430">
        <v>41</v>
      </c>
      <c r="X74" s="430">
        <f t="shared" si="19"/>
        <v>2041</v>
      </c>
      <c r="Y74" s="430">
        <v>1996</v>
      </c>
      <c r="Z74" s="430">
        <v>45</v>
      </c>
      <c r="AA74" s="430">
        <f t="shared" si="20"/>
        <v>2122</v>
      </c>
      <c r="AB74" s="430">
        <v>2073</v>
      </c>
      <c r="AC74" s="430">
        <v>49</v>
      </c>
      <c r="AD74" s="430">
        <f t="shared" si="21"/>
        <v>2085</v>
      </c>
      <c r="AE74" s="430">
        <v>2039</v>
      </c>
      <c r="AF74" s="430">
        <v>46</v>
      </c>
      <c r="AG74" s="430">
        <f t="shared" si="22"/>
        <v>2075</v>
      </c>
      <c r="AH74" s="430">
        <v>2028</v>
      </c>
      <c r="AI74" s="430">
        <v>47</v>
      </c>
      <c r="AJ74" s="430">
        <f t="shared" si="23"/>
        <v>2028</v>
      </c>
      <c r="AK74" s="430">
        <v>1987</v>
      </c>
      <c r="AL74" s="430">
        <v>41</v>
      </c>
    </row>
    <row r="75" spans="1:38" ht="21.75" customHeight="1">
      <c r="A75" s="433">
        <v>69</v>
      </c>
      <c r="B75" s="432" t="s">
        <v>254</v>
      </c>
      <c r="C75" s="430">
        <f t="shared" si="12"/>
        <v>214</v>
      </c>
      <c r="D75" s="430">
        <v>211</v>
      </c>
      <c r="E75" s="430">
        <v>3</v>
      </c>
      <c r="F75" s="430">
        <f t="shared" si="13"/>
        <v>161</v>
      </c>
      <c r="G75" s="430">
        <v>156</v>
      </c>
      <c r="H75" s="430">
        <v>5</v>
      </c>
      <c r="I75" s="430">
        <f t="shared" si="14"/>
        <v>173</v>
      </c>
      <c r="J75" s="430">
        <v>168</v>
      </c>
      <c r="K75" s="430">
        <v>5</v>
      </c>
      <c r="L75" s="430">
        <f t="shared" si="15"/>
        <v>165</v>
      </c>
      <c r="M75" s="430">
        <v>163</v>
      </c>
      <c r="N75" s="430">
        <v>2</v>
      </c>
      <c r="O75" s="430">
        <f t="shared" si="16"/>
        <v>141</v>
      </c>
      <c r="P75" s="430">
        <v>139</v>
      </c>
      <c r="Q75" s="430">
        <v>2</v>
      </c>
      <c r="R75" s="430">
        <f t="shared" si="17"/>
        <v>131</v>
      </c>
      <c r="S75" s="430">
        <v>129</v>
      </c>
      <c r="T75" s="430">
        <v>2</v>
      </c>
      <c r="U75" s="430">
        <f t="shared" si="18"/>
        <v>146</v>
      </c>
      <c r="V75" s="430">
        <v>144</v>
      </c>
      <c r="W75" s="430">
        <v>2</v>
      </c>
      <c r="X75" s="430">
        <f t="shared" si="19"/>
        <v>221</v>
      </c>
      <c r="Y75" s="430">
        <v>219</v>
      </c>
      <c r="Z75" s="430">
        <v>2</v>
      </c>
      <c r="AA75" s="430">
        <f t="shared" si="20"/>
        <v>275</v>
      </c>
      <c r="AB75" s="430">
        <v>273</v>
      </c>
      <c r="AC75" s="430">
        <v>2</v>
      </c>
      <c r="AD75" s="430">
        <f t="shared" si="21"/>
        <v>299</v>
      </c>
      <c r="AE75" s="430">
        <v>297</v>
      </c>
      <c r="AF75" s="430">
        <v>2</v>
      </c>
      <c r="AG75" s="430">
        <f t="shared" si="22"/>
        <v>290</v>
      </c>
      <c r="AH75" s="430">
        <v>288</v>
      </c>
      <c r="AI75" s="430">
        <v>2</v>
      </c>
      <c r="AJ75" s="430">
        <f t="shared" si="23"/>
        <v>290</v>
      </c>
      <c r="AK75" s="430">
        <v>288</v>
      </c>
      <c r="AL75" s="430">
        <v>2</v>
      </c>
    </row>
    <row r="76" spans="1:38" ht="21.75" customHeight="1">
      <c r="A76" s="433">
        <v>70</v>
      </c>
      <c r="B76" s="432" t="s">
        <v>255</v>
      </c>
      <c r="C76" s="430">
        <f t="shared" si="12"/>
        <v>1635</v>
      </c>
      <c r="D76" s="430">
        <v>1537</v>
      </c>
      <c r="E76" s="430">
        <v>98</v>
      </c>
      <c r="F76" s="430">
        <f t="shared" si="13"/>
        <v>1436</v>
      </c>
      <c r="G76" s="430">
        <v>1317</v>
      </c>
      <c r="H76" s="430">
        <v>119</v>
      </c>
      <c r="I76" s="430">
        <f t="shared" si="14"/>
        <v>1460</v>
      </c>
      <c r="J76" s="430">
        <v>1342</v>
      </c>
      <c r="K76" s="430">
        <v>118</v>
      </c>
      <c r="L76" s="430">
        <f t="shared" si="15"/>
        <v>1745</v>
      </c>
      <c r="M76" s="430">
        <v>1633</v>
      </c>
      <c r="N76" s="430">
        <v>112</v>
      </c>
      <c r="O76" s="430">
        <f t="shared" si="16"/>
        <v>1664</v>
      </c>
      <c r="P76" s="430">
        <v>1547</v>
      </c>
      <c r="Q76" s="430">
        <v>117</v>
      </c>
      <c r="R76" s="430">
        <f t="shared" si="17"/>
        <v>1646</v>
      </c>
      <c r="S76" s="430">
        <v>1529</v>
      </c>
      <c r="T76" s="430">
        <v>117</v>
      </c>
      <c r="U76" s="430">
        <f t="shared" si="18"/>
        <v>1720</v>
      </c>
      <c r="V76" s="430">
        <v>1597</v>
      </c>
      <c r="W76" s="430">
        <v>123</v>
      </c>
      <c r="X76" s="430">
        <f t="shared" si="19"/>
        <v>1952</v>
      </c>
      <c r="Y76" s="430">
        <v>1825</v>
      </c>
      <c r="Z76" s="430">
        <v>127</v>
      </c>
      <c r="AA76" s="430">
        <f t="shared" si="20"/>
        <v>2049</v>
      </c>
      <c r="AB76" s="430">
        <v>1924</v>
      </c>
      <c r="AC76" s="430">
        <v>125</v>
      </c>
      <c r="AD76" s="430">
        <f t="shared" si="21"/>
        <v>2079</v>
      </c>
      <c r="AE76" s="430">
        <v>1944</v>
      </c>
      <c r="AF76" s="430">
        <v>135</v>
      </c>
      <c r="AG76" s="430">
        <f t="shared" si="22"/>
        <v>2018</v>
      </c>
      <c r="AH76" s="430">
        <v>1884</v>
      </c>
      <c r="AI76" s="430">
        <v>134</v>
      </c>
      <c r="AJ76" s="430">
        <f t="shared" si="23"/>
        <v>2019</v>
      </c>
      <c r="AK76" s="430">
        <v>1892</v>
      </c>
      <c r="AL76" s="430">
        <v>127</v>
      </c>
    </row>
    <row r="77" spans="1:38" ht="21.75" customHeight="1">
      <c r="A77" s="433">
        <v>71</v>
      </c>
      <c r="B77" s="432" t="s">
        <v>256</v>
      </c>
      <c r="C77" s="430">
        <f t="shared" si="12"/>
        <v>1759</v>
      </c>
      <c r="D77" s="430">
        <v>1701</v>
      </c>
      <c r="E77" s="430">
        <v>58</v>
      </c>
      <c r="F77" s="430">
        <f t="shared" si="13"/>
        <v>1570</v>
      </c>
      <c r="G77" s="430">
        <v>1515</v>
      </c>
      <c r="H77" s="430">
        <v>55</v>
      </c>
      <c r="I77" s="430">
        <f t="shared" si="14"/>
        <v>1593</v>
      </c>
      <c r="J77" s="430">
        <v>1541</v>
      </c>
      <c r="K77" s="430">
        <v>52</v>
      </c>
      <c r="L77" s="430">
        <f t="shared" si="15"/>
        <v>1619</v>
      </c>
      <c r="M77" s="430">
        <v>1564</v>
      </c>
      <c r="N77" s="430">
        <v>55</v>
      </c>
      <c r="O77" s="430">
        <f t="shared" si="16"/>
        <v>1612</v>
      </c>
      <c r="P77" s="430">
        <v>1556</v>
      </c>
      <c r="Q77" s="430">
        <v>56</v>
      </c>
      <c r="R77" s="430">
        <f t="shared" si="17"/>
        <v>1635</v>
      </c>
      <c r="S77" s="430">
        <v>1577</v>
      </c>
      <c r="T77" s="430">
        <v>58</v>
      </c>
      <c r="U77" s="430">
        <f t="shared" si="18"/>
        <v>1705</v>
      </c>
      <c r="V77" s="430">
        <v>1649</v>
      </c>
      <c r="W77" s="430">
        <v>56</v>
      </c>
      <c r="X77" s="430">
        <f t="shared" si="19"/>
        <v>1830</v>
      </c>
      <c r="Y77" s="430">
        <v>1776</v>
      </c>
      <c r="Z77" s="430">
        <v>54</v>
      </c>
      <c r="AA77" s="430">
        <f t="shared" si="20"/>
        <v>1917</v>
      </c>
      <c r="AB77" s="430">
        <v>1862</v>
      </c>
      <c r="AC77" s="430">
        <v>55</v>
      </c>
      <c r="AD77" s="430">
        <f t="shared" si="21"/>
        <v>1942</v>
      </c>
      <c r="AE77" s="430">
        <v>1887</v>
      </c>
      <c r="AF77" s="430">
        <v>55</v>
      </c>
      <c r="AG77" s="430">
        <f t="shared" si="22"/>
        <v>1903</v>
      </c>
      <c r="AH77" s="430">
        <v>1851</v>
      </c>
      <c r="AI77" s="430">
        <v>52</v>
      </c>
      <c r="AJ77" s="430">
        <f t="shared" si="23"/>
        <v>1878</v>
      </c>
      <c r="AK77" s="430">
        <v>1826</v>
      </c>
      <c r="AL77" s="430">
        <v>52</v>
      </c>
    </row>
    <row r="78" spans="1:38" ht="21.75" customHeight="1">
      <c r="A78" s="433">
        <v>72</v>
      </c>
      <c r="B78" s="432" t="s">
        <v>257</v>
      </c>
      <c r="C78" s="430">
        <f t="shared" si="12"/>
        <v>541</v>
      </c>
      <c r="D78" s="430">
        <v>516</v>
      </c>
      <c r="E78" s="430">
        <v>25</v>
      </c>
      <c r="F78" s="430">
        <f t="shared" si="13"/>
        <v>585</v>
      </c>
      <c r="G78" s="430">
        <v>552</v>
      </c>
      <c r="H78" s="430">
        <v>33</v>
      </c>
      <c r="I78" s="430">
        <f t="shared" si="14"/>
        <v>672</v>
      </c>
      <c r="J78" s="430">
        <v>637</v>
      </c>
      <c r="K78" s="430">
        <v>35</v>
      </c>
      <c r="L78" s="430">
        <f t="shared" si="15"/>
        <v>785</v>
      </c>
      <c r="M78" s="430">
        <v>755</v>
      </c>
      <c r="N78" s="430">
        <v>30</v>
      </c>
      <c r="O78" s="430">
        <f t="shared" si="16"/>
        <v>779</v>
      </c>
      <c r="P78" s="430">
        <v>745</v>
      </c>
      <c r="Q78" s="430">
        <v>34</v>
      </c>
      <c r="R78" s="430">
        <f t="shared" si="17"/>
        <v>797</v>
      </c>
      <c r="S78" s="430">
        <v>760</v>
      </c>
      <c r="T78" s="430">
        <v>37</v>
      </c>
      <c r="U78" s="430">
        <f t="shared" si="18"/>
        <v>829</v>
      </c>
      <c r="V78" s="430">
        <v>787</v>
      </c>
      <c r="W78" s="430">
        <v>42</v>
      </c>
      <c r="X78" s="430">
        <f t="shared" si="19"/>
        <v>885</v>
      </c>
      <c r="Y78" s="430">
        <v>842</v>
      </c>
      <c r="Z78" s="430">
        <v>43</v>
      </c>
      <c r="AA78" s="430">
        <f t="shared" si="20"/>
        <v>995</v>
      </c>
      <c r="AB78" s="430">
        <v>959</v>
      </c>
      <c r="AC78" s="430">
        <v>36</v>
      </c>
      <c r="AD78" s="430">
        <f t="shared" si="21"/>
        <v>940</v>
      </c>
      <c r="AE78" s="430">
        <v>905</v>
      </c>
      <c r="AF78" s="430">
        <v>35</v>
      </c>
      <c r="AG78" s="430">
        <f t="shared" si="22"/>
        <v>931</v>
      </c>
      <c r="AH78" s="430">
        <v>892</v>
      </c>
      <c r="AI78" s="430">
        <v>39</v>
      </c>
      <c r="AJ78" s="430">
        <f t="shared" si="23"/>
        <v>881</v>
      </c>
      <c r="AK78" s="430">
        <v>843</v>
      </c>
      <c r="AL78" s="430">
        <v>38</v>
      </c>
    </row>
    <row r="79" spans="1:38" ht="21.75" customHeight="1">
      <c r="A79" s="433">
        <v>73</v>
      </c>
      <c r="B79" s="432" t="s">
        <v>258</v>
      </c>
      <c r="C79" s="430">
        <f t="shared" si="12"/>
        <v>441</v>
      </c>
      <c r="D79" s="430">
        <v>434</v>
      </c>
      <c r="E79" s="430">
        <v>7</v>
      </c>
      <c r="F79" s="430">
        <f t="shared" si="13"/>
        <v>401</v>
      </c>
      <c r="G79" s="430">
        <v>395</v>
      </c>
      <c r="H79" s="430">
        <v>6</v>
      </c>
      <c r="I79" s="430">
        <f t="shared" si="14"/>
        <v>470</v>
      </c>
      <c r="J79" s="430">
        <v>465</v>
      </c>
      <c r="K79" s="430">
        <v>5</v>
      </c>
      <c r="L79" s="430">
        <f t="shared" si="15"/>
        <v>458</v>
      </c>
      <c r="M79" s="430">
        <v>456</v>
      </c>
      <c r="N79" s="430">
        <v>2</v>
      </c>
      <c r="O79" s="430">
        <f t="shared" si="16"/>
        <v>443</v>
      </c>
      <c r="P79" s="430">
        <v>440</v>
      </c>
      <c r="Q79" s="430">
        <v>3</v>
      </c>
      <c r="R79" s="430">
        <f t="shared" si="17"/>
        <v>433</v>
      </c>
      <c r="S79" s="430">
        <v>430</v>
      </c>
      <c r="T79" s="430">
        <v>3</v>
      </c>
      <c r="U79" s="430">
        <f t="shared" si="18"/>
        <v>450</v>
      </c>
      <c r="V79" s="430">
        <v>448</v>
      </c>
      <c r="W79" s="430">
        <v>2</v>
      </c>
      <c r="X79" s="430">
        <f t="shared" si="19"/>
        <v>493</v>
      </c>
      <c r="Y79" s="430">
        <v>489</v>
      </c>
      <c r="Z79" s="430">
        <v>4</v>
      </c>
      <c r="AA79" s="430">
        <f t="shared" si="20"/>
        <v>528</v>
      </c>
      <c r="AB79" s="430">
        <v>523</v>
      </c>
      <c r="AC79" s="430">
        <v>5</v>
      </c>
      <c r="AD79" s="430">
        <f t="shared" si="21"/>
        <v>570</v>
      </c>
      <c r="AE79" s="430">
        <v>565</v>
      </c>
      <c r="AF79" s="430">
        <v>5</v>
      </c>
      <c r="AG79" s="430">
        <f t="shared" si="22"/>
        <v>562</v>
      </c>
      <c r="AH79" s="430">
        <v>557</v>
      </c>
      <c r="AI79" s="430">
        <v>5</v>
      </c>
      <c r="AJ79" s="430">
        <f t="shared" si="23"/>
        <v>558</v>
      </c>
      <c r="AK79" s="430">
        <v>553</v>
      </c>
      <c r="AL79" s="430">
        <v>5</v>
      </c>
    </row>
    <row r="80" spans="1:38" ht="21.75" customHeight="1">
      <c r="A80" s="433">
        <v>74</v>
      </c>
      <c r="B80" s="432" t="s">
        <v>259</v>
      </c>
      <c r="C80" s="430">
        <f t="shared" si="12"/>
        <v>1926</v>
      </c>
      <c r="D80" s="430">
        <v>1838</v>
      </c>
      <c r="E80" s="430">
        <v>88</v>
      </c>
      <c r="F80" s="430">
        <f t="shared" si="13"/>
        <v>1532</v>
      </c>
      <c r="G80" s="430">
        <v>1457</v>
      </c>
      <c r="H80" s="430">
        <v>75</v>
      </c>
      <c r="I80" s="430">
        <f t="shared" si="14"/>
        <v>1616</v>
      </c>
      <c r="J80" s="430">
        <v>1520</v>
      </c>
      <c r="K80" s="430">
        <v>96</v>
      </c>
      <c r="L80" s="430">
        <f t="shared" si="15"/>
        <v>1834</v>
      </c>
      <c r="M80" s="430">
        <v>1739</v>
      </c>
      <c r="N80" s="430">
        <v>95</v>
      </c>
      <c r="O80" s="430">
        <f t="shared" si="16"/>
        <v>1759</v>
      </c>
      <c r="P80" s="430">
        <v>1667</v>
      </c>
      <c r="Q80" s="430">
        <v>92</v>
      </c>
      <c r="R80" s="430">
        <f t="shared" si="17"/>
        <v>1761</v>
      </c>
      <c r="S80" s="430">
        <v>1669</v>
      </c>
      <c r="T80" s="430">
        <v>92</v>
      </c>
      <c r="U80" s="430">
        <f t="shared" si="18"/>
        <v>1832</v>
      </c>
      <c r="V80" s="430">
        <v>1738</v>
      </c>
      <c r="W80" s="430">
        <v>94</v>
      </c>
      <c r="X80" s="430">
        <f t="shared" si="19"/>
        <v>2025</v>
      </c>
      <c r="Y80" s="430">
        <v>1924</v>
      </c>
      <c r="Z80" s="430">
        <v>101</v>
      </c>
      <c r="AA80" s="430">
        <f t="shared" si="20"/>
        <v>2083</v>
      </c>
      <c r="AB80" s="430">
        <v>1987</v>
      </c>
      <c r="AC80" s="430">
        <v>96</v>
      </c>
      <c r="AD80" s="430">
        <f t="shared" si="21"/>
        <v>2057</v>
      </c>
      <c r="AE80" s="430">
        <v>1962</v>
      </c>
      <c r="AF80" s="430">
        <v>95</v>
      </c>
      <c r="AG80" s="430">
        <f t="shared" si="22"/>
        <v>2060</v>
      </c>
      <c r="AH80" s="430">
        <v>1972</v>
      </c>
      <c r="AI80" s="430">
        <v>88</v>
      </c>
      <c r="AJ80" s="430">
        <f t="shared" si="23"/>
        <v>2085</v>
      </c>
      <c r="AK80" s="430">
        <v>1992</v>
      </c>
      <c r="AL80" s="430">
        <v>93</v>
      </c>
    </row>
    <row r="81" spans="1:38" ht="21.75" customHeight="1">
      <c r="A81" s="433">
        <v>75</v>
      </c>
      <c r="B81" s="432" t="s">
        <v>260</v>
      </c>
      <c r="C81" s="430">
        <f t="shared" si="12"/>
        <v>474</v>
      </c>
      <c r="D81" s="430">
        <v>460</v>
      </c>
      <c r="E81" s="430">
        <v>14</v>
      </c>
      <c r="F81" s="430">
        <f t="shared" si="13"/>
        <v>387</v>
      </c>
      <c r="G81" s="430">
        <v>379</v>
      </c>
      <c r="H81" s="430">
        <v>8</v>
      </c>
      <c r="I81" s="430">
        <f t="shared" si="14"/>
        <v>120</v>
      </c>
      <c r="J81" s="430">
        <v>116</v>
      </c>
      <c r="K81" s="430">
        <v>4</v>
      </c>
      <c r="L81" s="430">
        <f t="shared" si="15"/>
        <v>70</v>
      </c>
      <c r="M81" s="430">
        <v>68</v>
      </c>
      <c r="N81" s="430">
        <v>2</v>
      </c>
      <c r="O81" s="430">
        <f t="shared" si="16"/>
        <v>61</v>
      </c>
      <c r="P81" s="430">
        <v>59</v>
      </c>
      <c r="Q81" s="430">
        <v>2</v>
      </c>
      <c r="R81" s="430">
        <f t="shared" si="17"/>
        <v>57</v>
      </c>
      <c r="S81" s="430">
        <v>55</v>
      </c>
      <c r="T81" s="430">
        <v>2</v>
      </c>
      <c r="U81" s="430">
        <f t="shared" si="18"/>
        <v>75</v>
      </c>
      <c r="V81" s="430">
        <v>73</v>
      </c>
      <c r="W81" s="430">
        <v>2</v>
      </c>
      <c r="X81" s="430">
        <f t="shared" si="19"/>
        <v>90</v>
      </c>
      <c r="Y81" s="430">
        <v>88</v>
      </c>
      <c r="Z81" s="430">
        <v>2</v>
      </c>
      <c r="AA81" s="430">
        <f t="shared" si="20"/>
        <v>120</v>
      </c>
      <c r="AB81" s="430">
        <v>118</v>
      </c>
      <c r="AC81" s="430">
        <v>2</v>
      </c>
      <c r="AD81" s="430">
        <f t="shared" si="21"/>
        <v>141</v>
      </c>
      <c r="AE81" s="430">
        <v>139</v>
      </c>
      <c r="AF81" s="430">
        <v>2</v>
      </c>
      <c r="AG81" s="430">
        <f t="shared" si="22"/>
        <v>141</v>
      </c>
      <c r="AH81" s="430">
        <v>138</v>
      </c>
      <c r="AI81" s="430">
        <v>3</v>
      </c>
      <c r="AJ81" s="430">
        <f t="shared" si="23"/>
        <v>145</v>
      </c>
      <c r="AK81" s="430">
        <v>142</v>
      </c>
      <c r="AL81" s="430">
        <v>3</v>
      </c>
    </row>
    <row r="82" spans="1:38" ht="21.75" customHeight="1">
      <c r="A82" s="433">
        <v>76</v>
      </c>
      <c r="B82" s="434" t="s">
        <v>261</v>
      </c>
      <c r="C82" s="430">
        <f t="shared" si="12"/>
        <v>403</v>
      </c>
      <c r="D82" s="430">
        <v>393</v>
      </c>
      <c r="E82" s="430">
        <v>10</v>
      </c>
      <c r="F82" s="430">
        <f t="shared" si="13"/>
        <v>362</v>
      </c>
      <c r="G82" s="430">
        <v>354</v>
      </c>
      <c r="H82" s="430">
        <v>8</v>
      </c>
      <c r="I82" s="430">
        <f t="shared" si="14"/>
        <v>419</v>
      </c>
      <c r="J82" s="430">
        <v>410</v>
      </c>
      <c r="K82" s="430">
        <v>9</v>
      </c>
      <c r="L82" s="430">
        <f t="shared" si="15"/>
        <v>465</v>
      </c>
      <c r="M82" s="430">
        <v>454</v>
      </c>
      <c r="N82" s="430">
        <v>11</v>
      </c>
      <c r="O82" s="430">
        <f t="shared" si="16"/>
        <v>455</v>
      </c>
      <c r="P82" s="430">
        <v>444</v>
      </c>
      <c r="Q82" s="430">
        <v>11</v>
      </c>
      <c r="R82" s="430">
        <f t="shared" si="17"/>
        <v>481</v>
      </c>
      <c r="S82" s="430">
        <v>469</v>
      </c>
      <c r="T82" s="430">
        <v>12</v>
      </c>
      <c r="U82" s="430">
        <f t="shared" si="18"/>
        <v>529</v>
      </c>
      <c r="V82" s="430">
        <v>517</v>
      </c>
      <c r="W82" s="430">
        <v>12</v>
      </c>
      <c r="X82" s="430">
        <f t="shared" si="19"/>
        <v>576</v>
      </c>
      <c r="Y82" s="430">
        <v>563</v>
      </c>
      <c r="Z82" s="430">
        <v>13</v>
      </c>
      <c r="AA82" s="430">
        <f t="shared" si="20"/>
        <v>615</v>
      </c>
      <c r="AB82" s="430">
        <v>602</v>
      </c>
      <c r="AC82" s="430">
        <v>13</v>
      </c>
      <c r="AD82" s="430">
        <f t="shared" si="21"/>
        <v>610</v>
      </c>
      <c r="AE82" s="430">
        <v>597</v>
      </c>
      <c r="AF82" s="430">
        <v>13</v>
      </c>
      <c r="AG82" s="430">
        <f t="shared" si="22"/>
        <v>629</v>
      </c>
      <c r="AH82" s="430">
        <v>615</v>
      </c>
      <c r="AI82" s="430">
        <v>14</v>
      </c>
      <c r="AJ82" s="430">
        <f t="shared" si="23"/>
        <v>592</v>
      </c>
      <c r="AK82" s="430">
        <v>578</v>
      </c>
      <c r="AL82" s="430">
        <v>14</v>
      </c>
    </row>
    <row r="83" spans="1:38" ht="21.75" customHeight="1">
      <c r="A83" s="433">
        <v>77</v>
      </c>
      <c r="B83" s="434" t="s">
        <v>262</v>
      </c>
      <c r="C83" s="430">
        <f t="shared" si="12"/>
        <v>3196</v>
      </c>
      <c r="D83" s="430">
        <v>2917</v>
      </c>
      <c r="E83" s="430">
        <v>279</v>
      </c>
      <c r="F83" s="430">
        <f t="shared" si="13"/>
        <v>3150</v>
      </c>
      <c r="G83" s="430">
        <v>2869</v>
      </c>
      <c r="H83" s="430">
        <v>281</v>
      </c>
      <c r="I83" s="430">
        <f t="shared" si="14"/>
        <v>3427</v>
      </c>
      <c r="J83" s="430">
        <v>3135</v>
      </c>
      <c r="K83" s="430">
        <v>292</v>
      </c>
      <c r="L83" s="430">
        <f t="shared" si="15"/>
        <v>3833</v>
      </c>
      <c r="M83" s="430">
        <v>3574</v>
      </c>
      <c r="N83" s="430">
        <v>259</v>
      </c>
      <c r="O83" s="430">
        <f t="shared" si="16"/>
        <v>3809</v>
      </c>
      <c r="P83" s="430">
        <v>3557</v>
      </c>
      <c r="Q83" s="430">
        <v>252</v>
      </c>
      <c r="R83" s="430">
        <f t="shared" si="17"/>
        <v>3809</v>
      </c>
      <c r="S83" s="430">
        <v>3554</v>
      </c>
      <c r="T83" s="430">
        <v>255</v>
      </c>
      <c r="U83" s="430">
        <f t="shared" si="18"/>
        <v>3971</v>
      </c>
      <c r="V83" s="430">
        <v>3707</v>
      </c>
      <c r="W83" s="430">
        <v>264</v>
      </c>
      <c r="X83" s="430">
        <f t="shared" si="19"/>
        <v>4358</v>
      </c>
      <c r="Y83" s="430">
        <v>4079</v>
      </c>
      <c r="Z83" s="430">
        <v>279</v>
      </c>
      <c r="AA83" s="430">
        <f t="shared" si="20"/>
        <v>4483</v>
      </c>
      <c r="AB83" s="430">
        <v>4190</v>
      </c>
      <c r="AC83" s="430">
        <v>293</v>
      </c>
      <c r="AD83" s="430">
        <f t="shared" si="21"/>
        <v>4312</v>
      </c>
      <c r="AE83" s="430">
        <v>4035</v>
      </c>
      <c r="AF83" s="430">
        <v>277</v>
      </c>
      <c r="AG83" s="430">
        <f t="shared" si="22"/>
        <v>4261</v>
      </c>
      <c r="AH83" s="430">
        <v>3996</v>
      </c>
      <c r="AI83" s="430">
        <v>265</v>
      </c>
      <c r="AJ83" s="430">
        <f t="shared" si="23"/>
        <v>4276</v>
      </c>
      <c r="AK83" s="430">
        <v>4006</v>
      </c>
      <c r="AL83" s="430">
        <v>270</v>
      </c>
    </row>
    <row r="84" spans="1:38" ht="21.75" customHeight="1">
      <c r="A84" s="433">
        <v>78</v>
      </c>
      <c r="B84" s="434" t="s">
        <v>263</v>
      </c>
      <c r="C84" s="430">
        <f t="shared" si="12"/>
        <v>2559</v>
      </c>
      <c r="D84" s="430">
        <v>2466</v>
      </c>
      <c r="E84" s="430">
        <v>93</v>
      </c>
      <c r="F84" s="430">
        <f t="shared" si="13"/>
        <v>2341</v>
      </c>
      <c r="G84" s="430">
        <v>2238</v>
      </c>
      <c r="H84" s="430">
        <v>103</v>
      </c>
      <c r="I84" s="430">
        <f t="shared" si="14"/>
        <v>2408</v>
      </c>
      <c r="J84" s="430">
        <v>2284</v>
      </c>
      <c r="K84" s="430">
        <v>124</v>
      </c>
      <c r="L84" s="430">
        <f t="shared" si="15"/>
        <v>2364</v>
      </c>
      <c r="M84" s="430">
        <v>2255</v>
      </c>
      <c r="N84" s="430">
        <v>109</v>
      </c>
      <c r="O84" s="430">
        <f t="shared" si="16"/>
        <v>2298</v>
      </c>
      <c r="P84" s="430">
        <v>2188</v>
      </c>
      <c r="Q84" s="430">
        <v>110</v>
      </c>
      <c r="R84" s="430">
        <f t="shared" si="17"/>
        <v>2289</v>
      </c>
      <c r="S84" s="430">
        <v>2177</v>
      </c>
      <c r="T84" s="430">
        <v>112</v>
      </c>
      <c r="U84" s="430">
        <f t="shared" si="18"/>
        <v>2373</v>
      </c>
      <c r="V84" s="430">
        <v>2257</v>
      </c>
      <c r="W84" s="430">
        <v>116</v>
      </c>
      <c r="X84" s="430">
        <f t="shared" si="19"/>
        <v>2572</v>
      </c>
      <c r="Y84" s="430">
        <v>2454</v>
      </c>
      <c r="Z84" s="430">
        <v>118</v>
      </c>
      <c r="AA84" s="430">
        <f t="shared" si="20"/>
        <v>2726</v>
      </c>
      <c r="AB84" s="430">
        <v>2608</v>
      </c>
      <c r="AC84" s="430">
        <v>118</v>
      </c>
      <c r="AD84" s="430">
        <f t="shared" si="21"/>
        <v>2589</v>
      </c>
      <c r="AE84" s="430">
        <v>2472</v>
      </c>
      <c r="AF84" s="430">
        <v>117</v>
      </c>
      <c r="AG84" s="430">
        <f t="shared" si="22"/>
        <v>2547</v>
      </c>
      <c r="AH84" s="430">
        <v>2435</v>
      </c>
      <c r="AI84" s="430">
        <v>112</v>
      </c>
      <c r="AJ84" s="430">
        <f t="shared" si="23"/>
        <v>2538</v>
      </c>
      <c r="AK84" s="430">
        <v>2429</v>
      </c>
      <c r="AL84" s="430">
        <v>109</v>
      </c>
    </row>
    <row r="85" spans="1:38" ht="21.75" customHeight="1">
      <c r="A85" s="433">
        <v>79</v>
      </c>
      <c r="B85" s="434" t="s">
        <v>264</v>
      </c>
      <c r="C85" s="430">
        <f t="shared" si="12"/>
        <v>312</v>
      </c>
      <c r="D85" s="430">
        <v>294</v>
      </c>
      <c r="E85" s="430">
        <v>18</v>
      </c>
      <c r="F85" s="430">
        <f t="shared" si="13"/>
        <v>291</v>
      </c>
      <c r="G85" s="430">
        <v>278</v>
      </c>
      <c r="H85" s="430">
        <v>13</v>
      </c>
      <c r="I85" s="430">
        <f t="shared" si="14"/>
        <v>294</v>
      </c>
      <c r="J85" s="430">
        <v>275</v>
      </c>
      <c r="K85" s="430">
        <v>19</v>
      </c>
      <c r="L85" s="430">
        <f t="shared" si="15"/>
        <v>298</v>
      </c>
      <c r="M85" s="430">
        <v>280</v>
      </c>
      <c r="N85" s="430">
        <v>18</v>
      </c>
      <c r="O85" s="430">
        <f t="shared" si="16"/>
        <v>283</v>
      </c>
      <c r="P85" s="430">
        <v>265</v>
      </c>
      <c r="Q85" s="430">
        <v>18</v>
      </c>
      <c r="R85" s="430">
        <f t="shared" si="17"/>
        <v>293</v>
      </c>
      <c r="S85" s="430">
        <v>275</v>
      </c>
      <c r="T85" s="430">
        <v>18</v>
      </c>
      <c r="U85" s="430">
        <f t="shared" si="18"/>
        <v>328</v>
      </c>
      <c r="V85" s="430">
        <v>310</v>
      </c>
      <c r="W85" s="430">
        <v>18</v>
      </c>
      <c r="X85" s="430">
        <f t="shared" si="19"/>
        <v>354</v>
      </c>
      <c r="Y85" s="430">
        <v>337</v>
      </c>
      <c r="Z85" s="430">
        <v>17</v>
      </c>
      <c r="AA85" s="430">
        <f t="shared" si="20"/>
        <v>372</v>
      </c>
      <c r="AB85" s="430">
        <v>356</v>
      </c>
      <c r="AC85" s="430">
        <v>16</v>
      </c>
      <c r="AD85" s="430">
        <f t="shared" si="21"/>
        <v>383</v>
      </c>
      <c r="AE85" s="430">
        <v>368</v>
      </c>
      <c r="AF85" s="430">
        <v>15</v>
      </c>
      <c r="AG85" s="430">
        <f t="shared" si="22"/>
        <v>417</v>
      </c>
      <c r="AH85" s="430">
        <v>401</v>
      </c>
      <c r="AI85" s="430">
        <v>16</v>
      </c>
      <c r="AJ85" s="430">
        <f t="shared" si="23"/>
        <v>386</v>
      </c>
      <c r="AK85" s="430">
        <v>371</v>
      </c>
      <c r="AL85" s="430">
        <v>15</v>
      </c>
    </row>
    <row r="86" spans="1:38" ht="21.75" customHeight="1">
      <c r="A86" s="433">
        <v>80</v>
      </c>
      <c r="B86" s="434" t="s">
        <v>74</v>
      </c>
      <c r="C86" s="430">
        <f t="shared" si="12"/>
        <v>1826</v>
      </c>
      <c r="D86" s="430">
        <v>1714</v>
      </c>
      <c r="E86" s="430">
        <v>112</v>
      </c>
      <c r="F86" s="430">
        <f t="shared" si="13"/>
        <v>1820</v>
      </c>
      <c r="G86" s="430">
        <v>1688</v>
      </c>
      <c r="H86" s="430">
        <v>132</v>
      </c>
      <c r="I86" s="430">
        <f t="shared" si="14"/>
        <v>1806</v>
      </c>
      <c r="J86" s="430">
        <v>1658</v>
      </c>
      <c r="K86" s="430">
        <v>148</v>
      </c>
      <c r="L86" s="430">
        <f t="shared" si="15"/>
        <v>2039</v>
      </c>
      <c r="M86" s="430">
        <v>1888</v>
      </c>
      <c r="N86" s="430">
        <v>151</v>
      </c>
      <c r="O86" s="430">
        <f t="shared" si="16"/>
        <v>2022</v>
      </c>
      <c r="P86" s="430">
        <v>1870</v>
      </c>
      <c r="Q86" s="430">
        <v>152</v>
      </c>
      <c r="R86" s="430">
        <f t="shared" si="17"/>
        <v>2128</v>
      </c>
      <c r="S86" s="430">
        <v>1963</v>
      </c>
      <c r="T86" s="430">
        <v>165</v>
      </c>
      <c r="U86" s="430">
        <f t="shared" si="18"/>
        <v>2132</v>
      </c>
      <c r="V86" s="430">
        <v>1965</v>
      </c>
      <c r="W86" s="430">
        <v>167</v>
      </c>
      <c r="X86" s="430">
        <f t="shared" si="19"/>
        <v>2234</v>
      </c>
      <c r="Y86" s="430">
        <v>2063</v>
      </c>
      <c r="Z86" s="430">
        <v>171</v>
      </c>
      <c r="AA86" s="430">
        <f t="shared" si="20"/>
        <v>2367</v>
      </c>
      <c r="AB86" s="430">
        <v>2192</v>
      </c>
      <c r="AC86" s="430">
        <v>175</v>
      </c>
      <c r="AD86" s="430">
        <f t="shared" si="21"/>
        <v>2350</v>
      </c>
      <c r="AE86" s="430">
        <v>2179</v>
      </c>
      <c r="AF86" s="430">
        <v>171</v>
      </c>
      <c r="AG86" s="430">
        <f t="shared" si="22"/>
        <v>2281</v>
      </c>
      <c r="AH86" s="430">
        <v>2117</v>
      </c>
      <c r="AI86" s="430">
        <v>164</v>
      </c>
      <c r="AJ86" s="430">
        <f t="shared" si="23"/>
        <v>2158</v>
      </c>
      <c r="AK86" s="430">
        <v>2012</v>
      </c>
      <c r="AL86" s="430">
        <v>146</v>
      </c>
    </row>
    <row r="87" spans="1:38" ht="21.75" customHeight="1">
      <c r="A87" s="433">
        <v>81</v>
      </c>
      <c r="B87" s="434" t="s">
        <v>312</v>
      </c>
      <c r="C87" s="430">
        <f t="shared" si="12"/>
        <v>2751</v>
      </c>
      <c r="D87" s="430">
        <v>2489</v>
      </c>
      <c r="E87" s="430">
        <v>262</v>
      </c>
      <c r="F87" s="430">
        <f t="shared" si="13"/>
        <v>2696</v>
      </c>
      <c r="G87" s="430">
        <v>2441</v>
      </c>
      <c r="H87" s="430">
        <v>255</v>
      </c>
      <c r="I87" s="430">
        <f t="shared" si="14"/>
        <v>2777</v>
      </c>
      <c r="J87" s="430">
        <v>2517</v>
      </c>
      <c r="K87" s="430">
        <v>260</v>
      </c>
      <c r="L87" s="430">
        <f t="shared" si="15"/>
        <v>3135</v>
      </c>
      <c r="M87" s="430">
        <v>2891</v>
      </c>
      <c r="N87" s="430">
        <v>244</v>
      </c>
      <c r="O87" s="430">
        <f t="shared" si="16"/>
        <v>3201</v>
      </c>
      <c r="P87" s="430">
        <v>2954</v>
      </c>
      <c r="Q87" s="430">
        <v>247</v>
      </c>
      <c r="R87" s="430">
        <f t="shared" si="17"/>
        <v>3207</v>
      </c>
      <c r="S87" s="430">
        <v>2959</v>
      </c>
      <c r="T87" s="430">
        <v>248</v>
      </c>
      <c r="U87" s="430">
        <f t="shared" si="18"/>
        <v>3288</v>
      </c>
      <c r="V87" s="430">
        <v>3034</v>
      </c>
      <c r="W87" s="430">
        <v>254</v>
      </c>
      <c r="X87" s="430">
        <f t="shared" si="19"/>
        <v>3548</v>
      </c>
      <c r="Y87" s="430">
        <v>3281</v>
      </c>
      <c r="Z87" s="430">
        <v>267</v>
      </c>
      <c r="AA87" s="430">
        <f t="shared" si="20"/>
        <v>3688</v>
      </c>
      <c r="AB87" s="430">
        <v>3420</v>
      </c>
      <c r="AC87" s="430">
        <v>268</v>
      </c>
      <c r="AD87" s="430">
        <f t="shared" si="21"/>
        <v>3607</v>
      </c>
      <c r="AE87" s="430">
        <v>3343</v>
      </c>
      <c r="AF87" s="430">
        <v>264</v>
      </c>
      <c r="AG87" s="430">
        <f t="shared" si="22"/>
        <v>3573</v>
      </c>
      <c r="AH87" s="430">
        <v>3311</v>
      </c>
      <c r="AI87" s="430">
        <v>262</v>
      </c>
      <c r="AJ87" s="430">
        <f t="shared" si="23"/>
        <v>3558</v>
      </c>
      <c r="AK87" s="430">
        <v>3308</v>
      </c>
      <c r="AL87" s="430">
        <v>250</v>
      </c>
    </row>
    <row r="88" spans="1:38" ht="27.75" customHeight="1">
      <c r="A88" s="769" t="s">
        <v>731</v>
      </c>
      <c r="B88" s="769"/>
      <c r="C88" s="435">
        <f t="shared" ref="C88:O88" si="24">SUM(C7:C87)</f>
        <v>713571</v>
      </c>
      <c r="D88" s="435">
        <f t="shared" si="24"/>
        <v>636783</v>
      </c>
      <c r="E88" s="435">
        <f t="shared" si="24"/>
        <v>76788</v>
      </c>
      <c r="F88" s="435">
        <f t="shared" si="24"/>
        <v>687525</v>
      </c>
      <c r="G88" s="435">
        <f>SUM(G7:G87)</f>
        <v>610363</v>
      </c>
      <c r="H88" s="435">
        <f>SUM(H7:H87)</f>
        <v>77162</v>
      </c>
      <c r="I88" s="435">
        <f t="shared" si="24"/>
        <v>713935</v>
      </c>
      <c r="J88" s="435">
        <f>SUM(J7:J87)</f>
        <v>633602</v>
      </c>
      <c r="K88" s="435">
        <f>SUM(K7:K87)</f>
        <v>80333</v>
      </c>
      <c r="L88" s="435">
        <f t="shared" si="24"/>
        <v>746766</v>
      </c>
      <c r="M88" s="435">
        <f>SUM(M7:M87)</f>
        <v>669296</v>
      </c>
      <c r="N88" s="435">
        <f>SUM(N7:N87)</f>
        <v>77470</v>
      </c>
      <c r="O88" s="435">
        <f t="shared" si="24"/>
        <v>738322</v>
      </c>
      <c r="P88" s="435">
        <f>SUM(P7:P87)</f>
        <v>660809</v>
      </c>
      <c r="Q88" s="435">
        <f>SUM(Q7:Q87)</f>
        <v>77513</v>
      </c>
      <c r="R88" s="435">
        <f t="shared" ref="R88" si="25">SUM(R7:R87)</f>
        <v>740112</v>
      </c>
      <c r="S88" s="435">
        <f>SUM(S7:S87)</f>
        <v>662088</v>
      </c>
      <c r="T88" s="435">
        <f>SUM(T7:T87)</f>
        <v>78024</v>
      </c>
      <c r="U88" s="435">
        <f t="shared" ref="U88" si="26">SUM(U7:U87)</f>
        <v>760731</v>
      </c>
      <c r="V88" s="435">
        <f>SUM(V7:V87)</f>
        <v>681156</v>
      </c>
      <c r="W88" s="435">
        <f>SUM(W7:W87)</f>
        <v>79575</v>
      </c>
      <c r="X88" s="435">
        <f t="shared" ref="X88" si="27">SUM(X7:X87)</f>
        <v>832647</v>
      </c>
      <c r="Y88" s="435">
        <f>SUM(Y7:Y87)</f>
        <v>748837</v>
      </c>
      <c r="Z88" s="435">
        <f>SUM(Z7:Z87)</f>
        <v>83810</v>
      </c>
      <c r="AA88" s="435">
        <f t="shared" ref="AA88" si="28">SUM(AA7:AA87)</f>
        <v>864256</v>
      </c>
      <c r="AB88" s="435">
        <f>SUM(AB7:AB87)</f>
        <v>779053</v>
      </c>
      <c r="AC88" s="435">
        <f>SUM(AC7:AC87)</f>
        <v>85203</v>
      </c>
      <c r="AD88" s="435">
        <f t="shared" ref="AD88" si="29">SUM(AD7:AD87)</f>
        <v>839078</v>
      </c>
      <c r="AE88" s="435">
        <f>SUM(AE7:AE87)</f>
        <v>754976</v>
      </c>
      <c r="AF88" s="435">
        <f>SUM(AF7:AF87)</f>
        <v>84102</v>
      </c>
      <c r="AG88" s="435">
        <f t="shared" ref="AG88" si="30">SUM(AG7:AG87)</f>
        <v>825056</v>
      </c>
      <c r="AH88" s="435">
        <f>SUM(AH7:AH87)</f>
        <v>742289</v>
      </c>
      <c r="AI88" s="435">
        <f>SUM(AI7:AI87)</f>
        <v>82767</v>
      </c>
      <c r="AJ88" s="435">
        <f t="shared" ref="AJ88" si="31">SUM(AJ7:AJ87)</f>
        <v>820270</v>
      </c>
      <c r="AK88" s="435">
        <f>SUM(AK7:AK87)</f>
        <v>738954</v>
      </c>
      <c r="AL88" s="435">
        <f>SUM(AL7:AL87)</f>
        <v>81316</v>
      </c>
    </row>
    <row r="89" spans="1:38" s="331" customFormat="1">
      <c r="A89" s="436" t="s">
        <v>909</v>
      </c>
      <c r="B89" s="437"/>
      <c r="C89" s="438"/>
      <c r="D89" s="438"/>
      <c r="E89" s="438"/>
      <c r="F89" s="438"/>
      <c r="G89" s="438"/>
      <c r="H89" s="439"/>
      <c r="I89" s="439"/>
      <c r="J89" s="439"/>
      <c r="K89" s="438"/>
      <c r="L89" s="438"/>
      <c r="M89" s="438"/>
      <c r="N89" s="438"/>
      <c r="O89" s="438"/>
      <c r="P89" s="438"/>
      <c r="Q89" s="438"/>
      <c r="R89" s="321"/>
      <c r="S89" s="321"/>
      <c r="T89" s="321"/>
      <c r="U89" s="321"/>
      <c r="V89" s="321"/>
      <c r="W89" s="321"/>
      <c r="X89" s="321"/>
      <c r="Y89" s="321"/>
      <c r="Z89" s="321"/>
      <c r="AA89" s="321"/>
      <c r="AB89" s="321"/>
      <c r="AC89" s="321"/>
      <c r="AD89" s="321"/>
      <c r="AE89" s="321"/>
      <c r="AF89" s="321"/>
      <c r="AG89" s="321"/>
      <c r="AH89" s="321"/>
      <c r="AI89" s="321"/>
      <c r="AJ89" s="321"/>
      <c r="AK89" s="321"/>
      <c r="AL89" s="321"/>
    </row>
  </sheetData>
  <mergeCells count="24">
    <mergeCell ref="A2:K2"/>
    <mergeCell ref="O3:Q3"/>
    <mergeCell ref="R3:T3"/>
    <mergeCell ref="U3:W3"/>
    <mergeCell ref="X3:Z3"/>
    <mergeCell ref="AD3:AF3"/>
    <mergeCell ref="AG3:AI3"/>
    <mergeCell ref="AJ3:AL3"/>
    <mergeCell ref="A4:A6"/>
    <mergeCell ref="B4:B6"/>
    <mergeCell ref="C4:E4"/>
    <mergeCell ref="F4:H4"/>
    <mergeCell ref="I4:K4"/>
    <mergeCell ref="L4:N4"/>
    <mergeCell ref="O4:Q4"/>
    <mergeCell ref="AA3:AC3"/>
    <mergeCell ref="AJ4:AL4"/>
    <mergeCell ref="AD4:AF4"/>
    <mergeCell ref="AG4:AI4"/>
    <mergeCell ref="A88:B88"/>
    <mergeCell ref="R4:T4"/>
    <mergeCell ref="U4:W4"/>
    <mergeCell ref="X4:Z4"/>
    <mergeCell ref="AA4:A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5">
    <tabColor theme="4" tint="0.39997558519241921"/>
  </sheetPr>
  <dimension ref="A1:AA94"/>
  <sheetViews>
    <sheetView showGridLines="0" topLeftCell="V1" zoomScale="93" zoomScaleNormal="93" zoomScaleSheetLayoutView="100" workbookViewId="0">
      <selection activeCell="AG6" sqref="AG6"/>
    </sheetView>
  </sheetViews>
  <sheetFormatPr defaultColWidth="9.28515625" defaultRowHeight="15.75"/>
  <cols>
    <col min="1" max="1" width="6.42578125" style="2" customWidth="1"/>
    <col min="2" max="2" width="23.42578125" style="2" customWidth="1"/>
    <col min="3" max="3" width="16.28515625" style="273" customWidth="1"/>
    <col min="4" max="4" width="16.42578125" style="273" customWidth="1"/>
    <col min="5" max="7" width="13.7109375" style="167" customWidth="1"/>
    <col min="8" max="8" width="13.7109375" style="274" customWidth="1"/>
    <col min="9" max="13" width="13.7109375" style="2" customWidth="1"/>
    <col min="14" max="14" width="15.5703125" style="2" customWidth="1"/>
    <col min="15" max="15" width="15.42578125" style="2" customWidth="1"/>
    <col min="16" max="25" width="13.7109375" style="2" customWidth="1"/>
    <col min="26" max="26" width="12.28515625" style="2" customWidth="1"/>
    <col min="27" max="27" width="13.7109375" style="33" customWidth="1"/>
    <col min="28" max="29" width="9.28515625" style="2" customWidth="1"/>
    <col min="30" max="16384" width="9.28515625" style="2"/>
  </cols>
  <sheetData>
    <row r="1" spans="1:27" ht="19.149999999999999" customHeight="1"/>
    <row r="2" spans="1:27" ht="27" customHeight="1">
      <c r="A2" s="83" t="s">
        <v>356</v>
      </c>
      <c r="B2" s="93"/>
      <c r="C2" s="275"/>
      <c r="D2" s="275"/>
      <c r="E2" s="276"/>
      <c r="F2" s="276"/>
      <c r="G2" s="276"/>
      <c r="H2" s="276"/>
      <c r="I2" s="95"/>
      <c r="J2" s="95"/>
      <c r="K2" s="95"/>
      <c r="L2" s="95"/>
      <c r="M2" s="95"/>
      <c r="N2" s="95"/>
      <c r="O2" s="95"/>
      <c r="P2" s="95"/>
      <c r="Q2" s="95"/>
      <c r="R2" s="95"/>
      <c r="S2" s="95"/>
      <c r="T2" s="95"/>
      <c r="U2" s="95"/>
      <c r="V2" s="95"/>
      <c r="W2" s="93"/>
      <c r="X2" s="93"/>
    </row>
    <row r="3" spans="1:27" s="122" customFormat="1" ht="15" customHeight="1">
      <c r="A3" s="141" t="s">
        <v>732</v>
      </c>
      <c r="B3" s="135"/>
      <c r="C3" s="277"/>
      <c r="D3" s="277"/>
      <c r="E3" s="269"/>
      <c r="F3" s="269"/>
      <c r="G3" s="269"/>
      <c r="H3" s="269"/>
      <c r="I3" s="203"/>
      <c r="J3" s="204"/>
      <c r="K3" s="204"/>
      <c r="L3" s="204"/>
      <c r="M3" s="204"/>
      <c r="N3" s="204"/>
      <c r="O3" s="204"/>
      <c r="P3" s="204"/>
      <c r="Q3" s="204"/>
      <c r="R3" s="204"/>
      <c r="S3" s="204"/>
      <c r="T3" s="204"/>
      <c r="U3" s="204"/>
      <c r="V3" s="204"/>
      <c r="W3" s="205"/>
      <c r="X3" s="215" t="s">
        <v>271</v>
      </c>
      <c r="Y3" s="778" t="s">
        <v>885</v>
      </c>
      <c r="Z3" s="778"/>
      <c r="AA3" s="314"/>
    </row>
    <row r="4" spans="1:27" s="14" customFormat="1" ht="30" customHeight="1">
      <c r="A4" s="775" t="s">
        <v>751</v>
      </c>
      <c r="B4" s="770" t="s">
        <v>750</v>
      </c>
      <c r="C4" s="770" t="s">
        <v>859</v>
      </c>
      <c r="D4" s="770"/>
      <c r="E4" s="770"/>
      <c r="F4" s="770"/>
      <c r="G4" s="770"/>
      <c r="H4" s="770"/>
      <c r="I4" s="777" t="s">
        <v>749</v>
      </c>
      <c r="J4" s="777"/>
      <c r="K4" s="777"/>
      <c r="L4" s="777"/>
      <c r="M4" s="777"/>
      <c r="N4" s="777"/>
      <c r="O4" s="777"/>
      <c r="P4" s="777" t="s">
        <v>840</v>
      </c>
      <c r="Q4" s="777"/>
      <c r="R4" s="777"/>
      <c r="S4" s="777"/>
      <c r="T4" s="777"/>
      <c r="U4" s="777"/>
      <c r="V4" s="777"/>
      <c r="W4" s="770" t="s">
        <v>770</v>
      </c>
      <c r="X4" s="770" t="s">
        <v>771</v>
      </c>
      <c r="Y4" s="770" t="s">
        <v>772</v>
      </c>
      <c r="Z4" s="770" t="s">
        <v>773</v>
      </c>
      <c r="AA4" s="142"/>
    </row>
    <row r="5" spans="1:27" s="14" customFormat="1" ht="15.6" customHeight="1">
      <c r="A5" s="776"/>
      <c r="B5" s="770"/>
      <c r="C5" s="770"/>
      <c r="D5" s="770"/>
      <c r="E5" s="770"/>
      <c r="F5" s="770"/>
      <c r="G5" s="770"/>
      <c r="H5" s="770"/>
      <c r="I5" s="777"/>
      <c r="J5" s="777"/>
      <c r="K5" s="777"/>
      <c r="L5" s="777"/>
      <c r="M5" s="777"/>
      <c r="N5" s="777"/>
      <c r="O5" s="777"/>
      <c r="P5" s="777"/>
      <c r="Q5" s="777"/>
      <c r="R5" s="777"/>
      <c r="S5" s="777"/>
      <c r="T5" s="777"/>
      <c r="U5" s="777"/>
      <c r="V5" s="777"/>
      <c r="W5" s="770"/>
      <c r="X5" s="770"/>
      <c r="Y5" s="770"/>
      <c r="Z5" s="770"/>
      <c r="AA5" s="142"/>
    </row>
    <row r="6" spans="1:27" s="14" customFormat="1" ht="55.15" customHeight="1">
      <c r="A6" s="776"/>
      <c r="B6" s="770"/>
      <c r="C6" s="777" t="s">
        <v>860</v>
      </c>
      <c r="D6" s="777" t="s">
        <v>861</v>
      </c>
      <c r="E6" s="770" t="s">
        <v>862</v>
      </c>
      <c r="F6" s="770"/>
      <c r="G6" s="770"/>
      <c r="H6" s="777" t="s">
        <v>863</v>
      </c>
      <c r="I6" s="751" t="s">
        <v>752</v>
      </c>
      <c r="J6" s="751"/>
      <c r="K6" s="751"/>
      <c r="L6" s="751"/>
      <c r="M6" s="751" t="s">
        <v>758</v>
      </c>
      <c r="N6" s="751"/>
      <c r="O6" s="751"/>
      <c r="P6" s="751" t="s">
        <v>763</v>
      </c>
      <c r="Q6" s="751"/>
      <c r="R6" s="751"/>
      <c r="S6" s="751"/>
      <c r="T6" s="751" t="s">
        <v>767</v>
      </c>
      <c r="U6" s="751"/>
      <c r="V6" s="751"/>
      <c r="W6" s="770"/>
      <c r="X6" s="770"/>
      <c r="Y6" s="770"/>
      <c r="Z6" s="770"/>
      <c r="AA6" s="142"/>
    </row>
    <row r="7" spans="1:27" s="14" customFormat="1" ht="165" customHeight="1">
      <c r="A7" s="776"/>
      <c r="B7" s="770"/>
      <c r="C7" s="777"/>
      <c r="D7" s="777"/>
      <c r="E7" s="440" t="s">
        <v>864</v>
      </c>
      <c r="F7" s="440" t="s">
        <v>865</v>
      </c>
      <c r="G7" s="440" t="s">
        <v>866</v>
      </c>
      <c r="H7" s="777"/>
      <c r="I7" s="441" t="s">
        <v>753</v>
      </c>
      <c r="J7" s="441" t="s">
        <v>754</v>
      </c>
      <c r="K7" s="442" t="s">
        <v>755</v>
      </c>
      <c r="L7" s="442" t="s">
        <v>756</v>
      </c>
      <c r="M7" s="441" t="s">
        <v>757</v>
      </c>
      <c r="N7" s="442" t="s">
        <v>759</v>
      </c>
      <c r="O7" s="442" t="s">
        <v>760</v>
      </c>
      <c r="P7" s="441" t="s">
        <v>761</v>
      </c>
      <c r="Q7" s="441" t="s">
        <v>762</v>
      </c>
      <c r="R7" s="442" t="s">
        <v>764</v>
      </c>
      <c r="S7" s="442" t="s">
        <v>765</v>
      </c>
      <c r="T7" s="441" t="s">
        <v>766</v>
      </c>
      <c r="U7" s="442" t="s">
        <v>768</v>
      </c>
      <c r="V7" s="442" t="s">
        <v>769</v>
      </c>
      <c r="W7" s="770"/>
      <c r="X7" s="770"/>
      <c r="Y7" s="770"/>
      <c r="Z7" s="770"/>
      <c r="AA7" s="142"/>
    </row>
    <row r="8" spans="1:27" ht="19.5" customHeight="1">
      <c r="A8" s="443" t="s">
        <v>63</v>
      </c>
      <c r="B8" s="444" t="s">
        <v>64</v>
      </c>
      <c r="C8" s="445">
        <v>74999</v>
      </c>
      <c r="D8" s="445">
        <v>72064</v>
      </c>
      <c r="E8" s="446">
        <v>59585</v>
      </c>
      <c r="F8" s="447">
        <v>11983</v>
      </c>
      <c r="G8" s="447">
        <v>496</v>
      </c>
      <c r="H8" s="448">
        <v>2935</v>
      </c>
      <c r="I8" s="449">
        <v>484</v>
      </c>
      <c r="J8" s="449">
        <v>28455</v>
      </c>
      <c r="K8" s="449">
        <v>17926</v>
      </c>
      <c r="L8" s="449">
        <v>23079</v>
      </c>
      <c r="M8" s="450">
        <v>4</v>
      </c>
      <c r="N8" s="449">
        <v>10</v>
      </c>
      <c r="O8" s="449">
        <v>34</v>
      </c>
      <c r="P8" s="449">
        <v>121</v>
      </c>
      <c r="Q8" s="449">
        <v>7759</v>
      </c>
      <c r="R8" s="449">
        <v>3462</v>
      </c>
      <c r="S8" s="449">
        <v>4485</v>
      </c>
      <c r="T8" s="449">
        <v>2</v>
      </c>
      <c r="U8" s="449">
        <v>1</v>
      </c>
      <c r="V8" s="449">
        <v>3</v>
      </c>
      <c r="W8" s="451">
        <v>58224</v>
      </c>
      <c r="X8" s="451">
        <v>64426</v>
      </c>
      <c r="Y8" s="452">
        <v>377217</v>
      </c>
      <c r="Z8" s="452">
        <v>59034</v>
      </c>
    </row>
    <row r="9" spans="1:27" ht="19.5" customHeight="1">
      <c r="A9" s="431" t="s">
        <v>65</v>
      </c>
      <c r="B9" s="432" t="s">
        <v>66</v>
      </c>
      <c r="C9" s="445">
        <v>17850</v>
      </c>
      <c r="D9" s="445">
        <v>17617</v>
      </c>
      <c r="E9" s="446">
        <v>13932</v>
      </c>
      <c r="F9" s="447">
        <v>3248</v>
      </c>
      <c r="G9" s="447">
        <v>437</v>
      </c>
      <c r="H9" s="448">
        <v>233</v>
      </c>
      <c r="I9" s="449">
        <v>91</v>
      </c>
      <c r="J9" s="449">
        <v>5773</v>
      </c>
      <c r="K9" s="449">
        <v>3095</v>
      </c>
      <c r="L9" s="449">
        <v>4088</v>
      </c>
      <c r="M9" s="450">
        <v>4</v>
      </c>
      <c r="N9" s="449">
        <v>3</v>
      </c>
      <c r="O9" s="449">
        <v>10</v>
      </c>
      <c r="P9" s="449">
        <v>51</v>
      </c>
      <c r="Q9" s="449">
        <v>8321</v>
      </c>
      <c r="R9" s="449">
        <v>2876</v>
      </c>
      <c r="S9" s="449">
        <v>3669</v>
      </c>
      <c r="T9" s="449">
        <v>1</v>
      </c>
      <c r="U9" s="449">
        <v>0</v>
      </c>
      <c r="V9" s="449">
        <v>0</v>
      </c>
      <c r="W9" s="453">
        <v>20215</v>
      </c>
      <c r="X9" s="453">
        <v>22008</v>
      </c>
      <c r="Y9" s="454">
        <v>94948</v>
      </c>
      <c r="Z9" s="454">
        <v>32183</v>
      </c>
    </row>
    <row r="10" spans="1:27" ht="19.5" customHeight="1">
      <c r="A10" s="431" t="s">
        <v>67</v>
      </c>
      <c r="B10" s="432" t="s">
        <v>68</v>
      </c>
      <c r="C10" s="445">
        <v>37198</v>
      </c>
      <c r="D10" s="445">
        <v>36718</v>
      </c>
      <c r="E10" s="446">
        <v>20270</v>
      </c>
      <c r="F10" s="447">
        <v>15948</v>
      </c>
      <c r="G10" s="447">
        <v>500</v>
      </c>
      <c r="H10" s="448">
        <v>480</v>
      </c>
      <c r="I10" s="449">
        <v>155</v>
      </c>
      <c r="J10" s="449">
        <v>12136</v>
      </c>
      <c r="K10" s="449">
        <v>7860</v>
      </c>
      <c r="L10" s="449">
        <v>9045</v>
      </c>
      <c r="M10" s="450">
        <v>2</v>
      </c>
      <c r="N10" s="449">
        <v>0</v>
      </c>
      <c r="O10" s="449">
        <v>0</v>
      </c>
      <c r="P10" s="449">
        <v>140</v>
      </c>
      <c r="Q10" s="449">
        <v>12105</v>
      </c>
      <c r="R10" s="449">
        <v>5544</v>
      </c>
      <c r="S10" s="449">
        <v>6216</v>
      </c>
      <c r="T10" s="449">
        <v>0</v>
      </c>
      <c r="U10" s="449">
        <v>1</v>
      </c>
      <c r="V10" s="449">
        <v>3</v>
      </c>
      <c r="W10" s="453">
        <v>37943</v>
      </c>
      <c r="X10" s="453">
        <v>39802</v>
      </c>
      <c r="Y10" s="454">
        <v>125892</v>
      </c>
      <c r="Z10" s="454">
        <v>82667</v>
      </c>
    </row>
    <row r="11" spans="1:27" ht="19.5" customHeight="1">
      <c r="A11" s="431" t="s">
        <v>69</v>
      </c>
      <c r="B11" s="432" t="s">
        <v>70</v>
      </c>
      <c r="C11" s="445">
        <v>11610</v>
      </c>
      <c r="D11" s="445">
        <v>11450</v>
      </c>
      <c r="E11" s="446">
        <v>7958</v>
      </c>
      <c r="F11" s="447">
        <v>2975</v>
      </c>
      <c r="G11" s="447">
        <v>517</v>
      </c>
      <c r="H11" s="448">
        <v>160</v>
      </c>
      <c r="I11" s="449">
        <v>44</v>
      </c>
      <c r="J11" s="449">
        <v>3513</v>
      </c>
      <c r="K11" s="449">
        <v>2216</v>
      </c>
      <c r="L11" s="449">
        <v>3028</v>
      </c>
      <c r="M11" s="450">
        <v>0</v>
      </c>
      <c r="N11" s="449">
        <v>1</v>
      </c>
      <c r="O11" s="449">
        <v>6</v>
      </c>
      <c r="P11" s="449">
        <v>32</v>
      </c>
      <c r="Q11" s="449">
        <v>1522</v>
      </c>
      <c r="R11" s="449">
        <v>521</v>
      </c>
      <c r="S11" s="449">
        <v>776</v>
      </c>
      <c r="T11" s="449">
        <v>0</v>
      </c>
      <c r="U11" s="449">
        <v>0</v>
      </c>
      <c r="V11" s="449">
        <v>0</v>
      </c>
      <c r="W11" s="453">
        <v>7849</v>
      </c>
      <c r="X11" s="453">
        <v>8921</v>
      </c>
      <c r="Y11" s="454">
        <v>72967</v>
      </c>
      <c r="Z11" s="454">
        <v>13433</v>
      </c>
    </row>
    <row r="12" spans="1:27" ht="19.5" customHeight="1">
      <c r="A12" s="431" t="s">
        <v>57</v>
      </c>
      <c r="B12" s="432" t="s">
        <v>58</v>
      </c>
      <c r="C12" s="445">
        <v>13247</v>
      </c>
      <c r="D12" s="445">
        <v>12949</v>
      </c>
      <c r="E12" s="446">
        <v>8560</v>
      </c>
      <c r="F12" s="447">
        <v>4119</v>
      </c>
      <c r="G12" s="447">
        <v>270</v>
      </c>
      <c r="H12" s="448">
        <v>298</v>
      </c>
      <c r="I12" s="449">
        <v>106</v>
      </c>
      <c r="J12" s="449">
        <v>7656</v>
      </c>
      <c r="K12" s="449">
        <v>4927</v>
      </c>
      <c r="L12" s="449">
        <v>5553</v>
      </c>
      <c r="M12" s="450">
        <v>1</v>
      </c>
      <c r="N12" s="449">
        <v>2</v>
      </c>
      <c r="O12" s="449">
        <v>4</v>
      </c>
      <c r="P12" s="449">
        <v>62</v>
      </c>
      <c r="Q12" s="449">
        <v>7385</v>
      </c>
      <c r="R12" s="449">
        <v>3561</v>
      </c>
      <c r="S12" s="449">
        <v>3848</v>
      </c>
      <c r="T12" s="449">
        <v>1</v>
      </c>
      <c r="U12" s="449">
        <v>4</v>
      </c>
      <c r="V12" s="449">
        <v>5</v>
      </c>
      <c r="W12" s="453">
        <v>23705</v>
      </c>
      <c r="X12" s="453">
        <v>24621</v>
      </c>
      <c r="Y12" s="454">
        <v>57718</v>
      </c>
      <c r="Z12" s="454">
        <v>33037</v>
      </c>
    </row>
    <row r="13" spans="1:27" ht="19.5" customHeight="1">
      <c r="A13" s="431" t="s">
        <v>59</v>
      </c>
      <c r="B13" s="432" t="s">
        <v>60</v>
      </c>
      <c r="C13" s="445">
        <v>183698</v>
      </c>
      <c r="D13" s="445">
        <v>172322</v>
      </c>
      <c r="E13" s="446">
        <v>159528</v>
      </c>
      <c r="F13" s="447">
        <v>12160</v>
      </c>
      <c r="G13" s="447">
        <v>634</v>
      </c>
      <c r="H13" s="448">
        <v>11376</v>
      </c>
      <c r="I13" s="449">
        <v>895</v>
      </c>
      <c r="J13" s="449">
        <v>80822</v>
      </c>
      <c r="K13" s="449">
        <v>35094</v>
      </c>
      <c r="L13" s="449">
        <v>41549</v>
      </c>
      <c r="M13" s="450">
        <v>16</v>
      </c>
      <c r="N13" s="449">
        <v>22</v>
      </c>
      <c r="O13" s="449">
        <v>58</v>
      </c>
      <c r="P13" s="449">
        <v>114</v>
      </c>
      <c r="Q13" s="449">
        <v>10994</v>
      </c>
      <c r="R13" s="449">
        <v>6825</v>
      </c>
      <c r="S13" s="449">
        <v>7780</v>
      </c>
      <c r="T13" s="449">
        <v>0</v>
      </c>
      <c r="U13" s="449">
        <v>0</v>
      </c>
      <c r="V13" s="449">
        <v>0</v>
      </c>
      <c r="W13" s="453">
        <v>134782</v>
      </c>
      <c r="X13" s="453">
        <v>142228</v>
      </c>
      <c r="Y13" s="454">
        <v>679729</v>
      </c>
      <c r="Z13" s="454">
        <v>69971</v>
      </c>
    </row>
    <row r="14" spans="1:27" ht="19.5" customHeight="1">
      <c r="A14" s="431" t="s">
        <v>61</v>
      </c>
      <c r="B14" s="432" t="s">
        <v>62</v>
      </c>
      <c r="C14" s="445">
        <v>141652</v>
      </c>
      <c r="D14" s="445">
        <v>136975</v>
      </c>
      <c r="E14" s="446">
        <v>107988</v>
      </c>
      <c r="F14" s="447">
        <v>28472</v>
      </c>
      <c r="G14" s="447">
        <v>515</v>
      </c>
      <c r="H14" s="448">
        <v>4677</v>
      </c>
      <c r="I14" s="449">
        <v>496</v>
      </c>
      <c r="J14" s="449">
        <v>45013</v>
      </c>
      <c r="K14" s="449">
        <v>15688</v>
      </c>
      <c r="L14" s="449">
        <v>18747</v>
      </c>
      <c r="M14" s="450">
        <v>6</v>
      </c>
      <c r="N14" s="449">
        <v>11</v>
      </c>
      <c r="O14" s="449">
        <v>27</v>
      </c>
      <c r="P14" s="449">
        <v>220</v>
      </c>
      <c r="Q14" s="449">
        <v>17754</v>
      </c>
      <c r="R14" s="449">
        <v>5225</v>
      </c>
      <c r="S14" s="449">
        <v>6161</v>
      </c>
      <c r="T14" s="449">
        <v>2</v>
      </c>
      <c r="U14" s="449">
        <v>4</v>
      </c>
      <c r="V14" s="449">
        <v>6</v>
      </c>
      <c r="W14" s="453">
        <v>84419</v>
      </c>
      <c r="X14" s="453">
        <v>88432</v>
      </c>
      <c r="Y14" s="454">
        <v>409002</v>
      </c>
      <c r="Z14" s="454">
        <v>134085</v>
      </c>
    </row>
    <row r="15" spans="1:27" ht="19.5" customHeight="1">
      <c r="A15" s="431" t="s">
        <v>234</v>
      </c>
      <c r="B15" s="432" t="s">
        <v>235</v>
      </c>
      <c r="C15" s="445">
        <v>5483</v>
      </c>
      <c r="D15" s="445">
        <v>5366</v>
      </c>
      <c r="E15" s="446">
        <v>4495</v>
      </c>
      <c r="F15" s="447">
        <v>733</v>
      </c>
      <c r="G15" s="447">
        <v>138</v>
      </c>
      <c r="H15" s="448">
        <v>117</v>
      </c>
      <c r="I15" s="449">
        <v>39</v>
      </c>
      <c r="J15" s="449">
        <v>2778</v>
      </c>
      <c r="K15" s="449">
        <v>2192</v>
      </c>
      <c r="L15" s="449">
        <v>2552</v>
      </c>
      <c r="M15" s="450">
        <v>0</v>
      </c>
      <c r="N15" s="449">
        <v>3</v>
      </c>
      <c r="O15" s="449">
        <v>8</v>
      </c>
      <c r="P15" s="449">
        <v>14</v>
      </c>
      <c r="Q15" s="449">
        <v>1056</v>
      </c>
      <c r="R15" s="449">
        <v>520</v>
      </c>
      <c r="S15" s="449">
        <v>602</v>
      </c>
      <c r="T15" s="449">
        <v>0</v>
      </c>
      <c r="U15" s="449">
        <v>1</v>
      </c>
      <c r="V15" s="449">
        <v>4</v>
      </c>
      <c r="W15" s="453">
        <v>6603</v>
      </c>
      <c r="X15" s="453">
        <v>7053</v>
      </c>
      <c r="Y15" s="454">
        <v>19663</v>
      </c>
      <c r="Z15" s="454">
        <v>5239</v>
      </c>
    </row>
    <row r="16" spans="1:27" ht="19.5" customHeight="1">
      <c r="A16" s="431" t="s">
        <v>236</v>
      </c>
      <c r="B16" s="432" t="s">
        <v>191</v>
      </c>
      <c r="C16" s="445">
        <v>57838</v>
      </c>
      <c r="D16" s="445">
        <v>56276</v>
      </c>
      <c r="E16" s="446">
        <v>40748</v>
      </c>
      <c r="F16" s="447">
        <v>15155</v>
      </c>
      <c r="G16" s="447">
        <v>373</v>
      </c>
      <c r="H16" s="448">
        <v>1562</v>
      </c>
      <c r="I16" s="449">
        <v>298</v>
      </c>
      <c r="J16" s="449">
        <v>23910</v>
      </c>
      <c r="K16" s="449">
        <v>13118</v>
      </c>
      <c r="L16" s="449">
        <v>15020</v>
      </c>
      <c r="M16" s="450">
        <v>4</v>
      </c>
      <c r="N16" s="449">
        <v>11</v>
      </c>
      <c r="O16" s="449">
        <v>28</v>
      </c>
      <c r="P16" s="449">
        <v>173</v>
      </c>
      <c r="Q16" s="449">
        <v>15577</v>
      </c>
      <c r="R16" s="449">
        <v>6464</v>
      </c>
      <c r="S16" s="449">
        <v>7137</v>
      </c>
      <c r="T16" s="449">
        <v>6</v>
      </c>
      <c r="U16" s="449">
        <v>5</v>
      </c>
      <c r="V16" s="449">
        <v>10</v>
      </c>
      <c r="W16" s="453">
        <v>59566</v>
      </c>
      <c r="X16" s="453">
        <v>62163</v>
      </c>
      <c r="Y16" s="454">
        <v>204631</v>
      </c>
      <c r="Z16" s="454">
        <v>88870</v>
      </c>
    </row>
    <row r="17" spans="1:26" ht="19.5" customHeight="1">
      <c r="A17" s="431">
        <f t="shared" ref="A17:A64" si="0">+A16+1</f>
        <v>10</v>
      </c>
      <c r="B17" s="432" t="s">
        <v>159</v>
      </c>
      <c r="C17" s="445">
        <v>57278</v>
      </c>
      <c r="D17" s="445">
        <v>55501</v>
      </c>
      <c r="E17" s="446">
        <v>38681</v>
      </c>
      <c r="F17" s="447">
        <v>16180</v>
      </c>
      <c r="G17" s="447">
        <v>640</v>
      </c>
      <c r="H17" s="448">
        <v>1777</v>
      </c>
      <c r="I17" s="449">
        <v>307</v>
      </c>
      <c r="J17" s="449">
        <v>25726</v>
      </c>
      <c r="K17" s="449">
        <v>15688</v>
      </c>
      <c r="L17" s="449">
        <v>17568</v>
      </c>
      <c r="M17" s="450">
        <v>2</v>
      </c>
      <c r="N17" s="449">
        <v>5</v>
      </c>
      <c r="O17" s="449">
        <v>10</v>
      </c>
      <c r="P17" s="449">
        <v>241</v>
      </c>
      <c r="Q17" s="449">
        <v>20341</v>
      </c>
      <c r="R17" s="449">
        <v>7705</v>
      </c>
      <c r="S17" s="449">
        <v>8456</v>
      </c>
      <c r="T17" s="449">
        <v>4</v>
      </c>
      <c r="U17" s="449">
        <v>3</v>
      </c>
      <c r="V17" s="449">
        <v>6</v>
      </c>
      <c r="W17" s="453">
        <v>70022</v>
      </c>
      <c r="X17" s="453">
        <v>72661</v>
      </c>
      <c r="Y17" s="454">
        <v>195549</v>
      </c>
      <c r="Z17" s="454">
        <v>104025</v>
      </c>
    </row>
    <row r="18" spans="1:26" ht="19.5" customHeight="1">
      <c r="A18" s="433">
        <f t="shared" si="0"/>
        <v>11</v>
      </c>
      <c r="B18" s="432" t="s">
        <v>160</v>
      </c>
      <c r="C18" s="445">
        <v>6591</v>
      </c>
      <c r="D18" s="445">
        <v>6409</v>
      </c>
      <c r="E18" s="446">
        <v>4526</v>
      </c>
      <c r="F18" s="447">
        <v>1773</v>
      </c>
      <c r="G18" s="447">
        <v>110</v>
      </c>
      <c r="H18" s="448">
        <v>182</v>
      </c>
      <c r="I18" s="449">
        <v>33</v>
      </c>
      <c r="J18" s="449">
        <v>3044</v>
      </c>
      <c r="K18" s="449">
        <v>2301</v>
      </c>
      <c r="L18" s="449">
        <v>2546</v>
      </c>
      <c r="M18" s="450">
        <v>0</v>
      </c>
      <c r="N18" s="449">
        <v>2</v>
      </c>
      <c r="O18" s="449">
        <v>4</v>
      </c>
      <c r="P18" s="449">
        <v>24</v>
      </c>
      <c r="Q18" s="449">
        <v>2136</v>
      </c>
      <c r="R18" s="449">
        <v>1030</v>
      </c>
      <c r="S18" s="449">
        <v>1097</v>
      </c>
      <c r="T18" s="449">
        <v>1</v>
      </c>
      <c r="U18" s="449">
        <v>1</v>
      </c>
      <c r="V18" s="449">
        <v>1</v>
      </c>
      <c r="W18" s="453">
        <v>8572</v>
      </c>
      <c r="X18" s="453">
        <v>8886</v>
      </c>
      <c r="Y18" s="454">
        <v>24291</v>
      </c>
      <c r="Z18" s="454">
        <v>11359</v>
      </c>
    </row>
    <row r="19" spans="1:26" ht="19.5" customHeight="1">
      <c r="A19" s="433">
        <f t="shared" si="0"/>
        <v>12</v>
      </c>
      <c r="B19" s="432" t="s">
        <v>161</v>
      </c>
      <c r="C19" s="445">
        <v>4976</v>
      </c>
      <c r="D19" s="445">
        <v>4913</v>
      </c>
      <c r="E19" s="446">
        <v>4193</v>
      </c>
      <c r="F19" s="447">
        <v>426</v>
      </c>
      <c r="G19" s="447">
        <v>294</v>
      </c>
      <c r="H19" s="448">
        <v>63</v>
      </c>
      <c r="I19" s="449">
        <v>37</v>
      </c>
      <c r="J19" s="449">
        <v>2379</v>
      </c>
      <c r="K19" s="449">
        <v>1708</v>
      </c>
      <c r="L19" s="449">
        <v>2433</v>
      </c>
      <c r="M19" s="450">
        <v>2</v>
      </c>
      <c r="N19" s="449">
        <v>0</v>
      </c>
      <c r="O19" s="449">
        <v>0</v>
      </c>
      <c r="P19" s="449">
        <v>8</v>
      </c>
      <c r="Q19" s="449">
        <v>149</v>
      </c>
      <c r="R19" s="449">
        <v>76</v>
      </c>
      <c r="S19" s="449">
        <v>113</v>
      </c>
      <c r="T19" s="449">
        <v>0</v>
      </c>
      <c r="U19" s="449">
        <v>0</v>
      </c>
      <c r="V19" s="449">
        <v>0</v>
      </c>
      <c r="W19" s="453">
        <v>4359</v>
      </c>
      <c r="X19" s="453">
        <v>5121</v>
      </c>
      <c r="Y19" s="454">
        <v>39567</v>
      </c>
      <c r="Z19" s="454">
        <v>1783</v>
      </c>
    </row>
    <row r="20" spans="1:26" ht="19.5" customHeight="1">
      <c r="A20" s="433">
        <f t="shared" si="0"/>
        <v>13</v>
      </c>
      <c r="B20" s="432" t="s">
        <v>162</v>
      </c>
      <c r="C20" s="445">
        <v>7893</v>
      </c>
      <c r="D20" s="445">
        <v>7805</v>
      </c>
      <c r="E20" s="446">
        <v>5627</v>
      </c>
      <c r="F20" s="447">
        <v>1838</v>
      </c>
      <c r="G20" s="447">
        <v>340</v>
      </c>
      <c r="H20" s="448">
        <v>88</v>
      </c>
      <c r="I20" s="449">
        <v>47</v>
      </c>
      <c r="J20" s="449">
        <v>3101</v>
      </c>
      <c r="K20" s="449">
        <v>1874</v>
      </c>
      <c r="L20" s="449">
        <v>2633</v>
      </c>
      <c r="M20" s="450">
        <v>1</v>
      </c>
      <c r="N20" s="449">
        <v>3</v>
      </c>
      <c r="O20" s="449">
        <v>9</v>
      </c>
      <c r="P20" s="449">
        <v>25</v>
      </c>
      <c r="Q20" s="449">
        <v>1862</v>
      </c>
      <c r="R20" s="449">
        <v>636</v>
      </c>
      <c r="S20" s="449">
        <v>1116</v>
      </c>
      <c r="T20" s="449">
        <v>0</v>
      </c>
      <c r="U20" s="449">
        <v>1</v>
      </c>
      <c r="V20" s="449">
        <v>4</v>
      </c>
      <c r="W20" s="453">
        <v>7550</v>
      </c>
      <c r="X20" s="453">
        <v>8798</v>
      </c>
      <c r="Y20" s="454">
        <v>47763</v>
      </c>
      <c r="Z20" s="454">
        <v>10982</v>
      </c>
    </row>
    <row r="21" spans="1:26" ht="19.5" customHeight="1">
      <c r="A21" s="433">
        <f t="shared" si="0"/>
        <v>14</v>
      </c>
      <c r="B21" s="432" t="s">
        <v>163</v>
      </c>
      <c r="C21" s="445">
        <v>10259</v>
      </c>
      <c r="D21" s="445">
        <v>9907</v>
      </c>
      <c r="E21" s="446">
        <v>7203</v>
      </c>
      <c r="F21" s="447">
        <v>2482</v>
      </c>
      <c r="G21" s="447">
        <v>222</v>
      </c>
      <c r="H21" s="448">
        <v>352</v>
      </c>
      <c r="I21" s="449">
        <v>95</v>
      </c>
      <c r="J21" s="449">
        <v>6131</v>
      </c>
      <c r="K21" s="449">
        <v>3721</v>
      </c>
      <c r="L21" s="449">
        <v>4141</v>
      </c>
      <c r="M21" s="450">
        <v>1</v>
      </c>
      <c r="N21" s="449">
        <v>3</v>
      </c>
      <c r="O21" s="449">
        <v>6</v>
      </c>
      <c r="P21" s="449">
        <v>53</v>
      </c>
      <c r="Q21" s="449">
        <v>1887</v>
      </c>
      <c r="R21" s="449">
        <v>729</v>
      </c>
      <c r="S21" s="449">
        <v>804</v>
      </c>
      <c r="T21" s="449">
        <v>2</v>
      </c>
      <c r="U21" s="449">
        <v>3</v>
      </c>
      <c r="V21" s="449">
        <v>4</v>
      </c>
      <c r="W21" s="453">
        <v>12625</v>
      </c>
      <c r="X21" s="453">
        <v>13124</v>
      </c>
      <c r="Y21" s="454">
        <v>42888</v>
      </c>
      <c r="Z21" s="454">
        <v>12799</v>
      </c>
    </row>
    <row r="22" spans="1:26" ht="19.5" customHeight="1">
      <c r="A22" s="433">
        <f t="shared" si="0"/>
        <v>15</v>
      </c>
      <c r="B22" s="432" t="s">
        <v>164</v>
      </c>
      <c r="C22" s="445">
        <v>15799</v>
      </c>
      <c r="D22" s="445">
        <v>15472</v>
      </c>
      <c r="E22" s="446">
        <v>9655</v>
      </c>
      <c r="F22" s="447">
        <v>5645</v>
      </c>
      <c r="G22" s="447">
        <v>172</v>
      </c>
      <c r="H22" s="448">
        <v>327</v>
      </c>
      <c r="I22" s="449">
        <v>125</v>
      </c>
      <c r="J22" s="449">
        <v>9231</v>
      </c>
      <c r="K22" s="449">
        <v>5211</v>
      </c>
      <c r="L22" s="449">
        <v>5812</v>
      </c>
      <c r="M22" s="450">
        <v>5</v>
      </c>
      <c r="N22" s="449">
        <v>1</v>
      </c>
      <c r="O22" s="449">
        <v>1</v>
      </c>
      <c r="P22" s="449">
        <v>57</v>
      </c>
      <c r="Q22" s="449">
        <v>4664</v>
      </c>
      <c r="R22" s="449">
        <v>1518</v>
      </c>
      <c r="S22" s="449">
        <v>1684</v>
      </c>
      <c r="T22" s="449">
        <v>3</v>
      </c>
      <c r="U22" s="449">
        <v>1</v>
      </c>
      <c r="V22" s="449">
        <v>1</v>
      </c>
      <c r="W22" s="453">
        <v>20816</v>
      </c>
      <c r="X22" s="453">
        <v>21583</v>
      </c>
      <c r="Y22" s="454">
        <v>51811</v>
      </c>
      <c r="Z22" s="454">
        <v>29602</v>
      </c>
    </row>
    <row r="23" spans="1:26" ht="24.75" customHeight="1">
      <c r="A23" s="433">
        <f t="shared" si="0"/>
        <v>16</v>
      </c>
      <c r="B23" s="432" t="s">
        <v>165</v>
      </c>
      <c r="C23" s="445">
        <v>119203</v>
      </c>
      <c r="D23" s="445">
        <v>112124</v>
      </c>
      <c r="E23" s="446">
        <v>97663</v>
      </c>
      <c r="F23" s="447">
        <v>14020</v>
      </c>
      <c r="G23" s="447">
        <v>441</v>
      </c>
      <c r="H23" s="448">
        <v>7079</v>
      </c>
      <c r="I23" s="449">
        <v>621</v>
      </c>
      <c r="J23" s="449">
        <v>41756</v>
      </c>
      <c r="K23" s="449">
        <v>23802</v>
      </c>
      <c r="L23" s="449">
        <v>27474</v>
      </c>
      <c r="M23" s="450">
        <v>17</v>
      </c>
      <c r="N23" s="449">
        <v>11</v>
      </c>
      <c r="O23" s="449">
        <v>33</v>
      </c>
      <c r="P23" s="449">
        <v>170</v>
      </c>
      <c r="Q23" s="449">
        <v>15461</v>
      </c>
      <c r="R23" s="449">
        <v>7190</v>
      </c>
      <c r="S23" s="449">
        <v>7940</v>
      </c>
      <c r="T23" s="449">
        <v>2</v>
      </c>
      <c r="U23" s="449">
        <v>1</v>
      </c>
      <c r="V23" s="449">
        <v>1</v>
      </c>
      <c r="W23" s="453">
        <v>89031</v>
      </c>
      <c r="X23" s="453">
        <v>93475</v>
      </c>
      <c r="Y23" s="454">
        <v>450751</v>
      </c>
      <c r="Z23" s="454">
        <v>85878</v>
      </c>
    </row>
    <row r="24" spans="1:26" ht="19.5" customHeight="1">
      <c r="A24" s="433">
        <f t="shared" si="0"/>
        <v>17</v>
      </c>
      <c r="B24" s="432" t="s">
        <v>166</v>
      </c>
      <c r="C24" s="445">
        <v>28163</v>
      </c>
      <c r="D24" s="445">
        <v>27192</v>
      </c>
      <c r="E24" s="446">
        <v>18270</v>
      </c>
      <c r="F24" s="447">
        <v>8610</v>
      </c>
      <c r="G24" s="447">
        <v>312</v>
      </c>
      <c r="H24" s="448">
        <v>971</v>
      </c>
      <c r="I24" s="449">
        <v>169</v>
      </c>
      <c r="J24" s="449">
        <v>12140</v>
      </c>
      <c r="K24" s="449">
        <v>6816</v>
      </c>
      <c r="L24" s="449">
        <v>7562</v>
      </c>
      <c r="M24" s="450">
        <v>2</v>
      </c>
      <c r="N24" s="449">
        <v>2</v>
      </c>
      <c r="O24" s="449">
        <v>5</v>
      </c>
      <c r="P24" s="449">
        <v>105</v>
      </c>
      <c r="Q24" s="449">
        <v>11881</v>
      </c>
      <c r="R24" s="449">
        <v>5118</v>
      </c>
      <c r="S24" s="449">
        <v>5529</v>
      </c>
      <c r="T24" s="449">
        <v>4</v>
      </c>
      <c r="U24" s="449">
        <v>0</v>
      </c>
      <c r="V24" s="449">
        <v>0</v>
      </c>
      <c r="W24" s="453">
        <v>36237</v>
      </c>
      <c r="X24" s="453">
        <v>37397</v>
      </c>
      <c r="Y24" s="454">
        <v>76743</v>
      </c>
      <c r="Z24" s="454">
        <v>58646</v>
      </c>
    </row>
    <row r="25" spans="1:26" ht="19.5" customHeight="1">
      <c r="A25" s="433">
        <f t="shared" si="0"/>
        <v>18</v>
      </c>
      <c r="B25" s="432" t="s">
        <v>167</v>
      </c>
      <c r="C25" s="445">
        <v>6228</v>
      </c>
      <c r="D25" s="445">
        <v>6068</v>
      </c>
      <c r="E25" s="446">
        <v>3232</v>
      </c>
      <c r="F25" s="447">
        <v>2646</v>
      </c>
      <c r="G25" s="447">
        <v>190</v>
      </c>
      <c r="H25" s="448">
        <v>160</v>
      </c>
      <c r="I25" s="449">
        <v>47</v>
      </c>
      <c r="J25" s="449">
        <v>2995</v>
      </c>
      <c r="K25" s="449">
        <v>2344</v>
      </c>
      <c r="L25" s="449">
        <v>2638</v>
      </c>
      <c r="M25" s="450">
        <v>0</v>
      </c>
      <c r="N25" s="449">
        <v>2</v>
      </c>
      <c r="O25" s="449">
        <v>5</v>
      </c>
      <c r="P25" s="449">
        <v>38</v>
      </c>
      <c r="Q25" s="449">
        <v>2933</v>
      </c>
      <c r="R25" s="449">
        <v>2400</v>
      </c>
      <c r="S25" s="449">
        <v>2656</v>
      </c>
      <c r="T25" s="449">
        <v>0</v>
      </c>
      <c r="U25" s="449">
        <v>2</v>
      </c>
      <c r="V25" s="449">
        <v>6</v>
      </c>
      <c r="W25" s="453">
        <v>10761</v>
      </c>
      <c r="X25" s="453">
        <v>11318</v>
      </c>
      <c r="Y25" s="454">
        <v>21639</v>
      </c>
      <c r="Z25" s="454">
        <v>17420</v>
      </c>
    </row>
    <row r="26" spans="1:26" ht="19.5" customHeight="1">
      <c r="A26" s="433">
        <f t="shared" si="0"/>
        <v>19</v>
      </c>
      <c r="B26" s="434" t="s">
        <v>168</v>
      </c>
      <c r="C26" s="445">
        <v>19493</v>
      </c>
      <c r="D26" s="445">
        <v>18864</v>
      </c>
      <c r="E26" s="446">
        <v>13458</v>
      </c>
      <c r="F26" s="447">
        <v>4915</v>
      </c>
      <c r="G26" s="447">
        <v>491</v>
      </c>
      <c r="H26" s="448">
        <v>629</v>
      </c>
      <c r="I26" s="449">
        <v>163</v>
      </c>
      <c r="J26" s="449">
        <v>9380</v>
      </c>
      <c r="K26" s="449">
        <v>6510</v>
      </c>
      <c r="L26" s="449">
        <v>7379</v>
      </c>
      <c r="M26" s="450">
        <v>6</v>
      </c>
      <c r="N26" s="449">
        <v>2</v>
      </c>
      <c r="O26" s="449">
        <v>2</v>
      </c>
      <c r="P26" s="449">
        <v>102</v>
      </c>
      <c r="Q26" s="449">
        <v>5629</v>
      </c>
      <c r="R26" s="449">
        <v>2334</v>
      </c>
      <c r="S26" s="449">
        <v>2671</v>
      </c>
      <c r="T26" s="449">
        <v>3</v>
      </c>
      <c r="U26" s="449">
        <v>6</v>
      </c>
      <c r="V26" s="449">
        <v>14</v>
      </c>
      <c r="W26" s="453">
        <v>24135</v>
      </c>
      <c r="X26" s="453">
        <v>25349</v>
      </c>
      <c r="Y26" s="454">
        <v>71394</v>
      </c>
      <c r="Z26" s="454">
        <v>30584</v>
      </c>
    </row>
    <row r="27" spans="1:26" ht="19.5" customHeight="1">
      <c r="A27" s="433">
        <f t="shared" si="0"/>
        <v>20</v>
      </c>
      <c r="B27" s="434" t="s">
        <v>169</v>
      </c>
      <c r="C27" s="445">
        <v>54277</v>
      </c>
      <c r="D27" s="445">
        <v>52671</v>
      </c>
      <c r="E27" s="446">
        <v>40267</v>
      </c>
      <c r="F27" s="447">
        <v>12048</v>
      </c>
      <c r="G27" s="447">
        <v>356</v>
      </c>
      <c r="H27" s="448">
        <v>1606</v>
      </c>
      <c r="I27" s="449">
        <v>370</v>
      </c>
      <c r="J27" s="449">
        <v>25959</v>
      </c>
      <c r="K27" s="449">
        <v>13227</v>
      </c>
      <c r="L27" s="449">
        <v>14952</v>
      </c>
      <c r="M27" s="450">
        <v>7</v>
      </c>
      <c r="N27" s="449">
        <v>6</v>
      </c>
      <c r="O27" s="449">
        <v>15</v>
      </c>
      <c r="P27" s="449">
        <v>158</v>
      </c>
      <c r="Q27" s="449">
        <v>14004</v>
      </c>
      <c r="R27" s="449">
        <v>6107</v>
      </c>
      <c r="S27" s="449">
        <v>6779</v>
      </c>
      <c r="T27" s="449">
        <v>3</v>
      </c>
      <c r="U27" s="449">
        <v>2</v>
      </c>
      <c r="V27" s="449">
        <v>2</v>
      </c>
      <c r="W27" s="453">
        <v>59843</v>
      </c>
      <c r="X27" s="453">
        <v>62249</v>
      </c>
      <c r="Y27" s="454">
        <v>204261</v>
      </c>
      <c r="Z27" s="454">
        <v>75368</v>
      </c>
    </row>
    <row r="28" spans="1:26" ht="19.5" customHeight="1">
      <c r="A28" s="433">
        <f t="shared" si="0"/>
        <v>21</v>
      </c>
      <c r="B28" s="434" t="s">
        <v>201</v>
      </c>
      <c r="C28" s="445">
        <v>32395</v>
      </c>
      <c r="D28" s="445">
        <v>31716</v>
      </c>
      <c r="E28" s="446">
        <v>25224</v>
      </c>
      <c r="F28" s="447">
        <v>5794</v>
      </c>
      <c r="G28" s="447">
        <v>698</v>
      </c>
      <c r="H28" s="448">
        <v>679</v>
      </c>
      <c r="I28" s="449">
        <v>154</v>
      </c>
      <c r="J28" s="449">
        <v>7563</v>
      </c>
      <c r="K28" s="449">
        <v>5979</v>
      </c>
      <c r="L28" s="449">
        <v>9261</v>
      </c>
      <c r="M28" s="450">
        <v>5</v>
      </c>
      <c r="N28" s="449">
        <v>4</v>
      </c>
      <c r="O28" s="449">
        <v>16</v>
      </c>
      <c r="P28" s="449">
        <v>68</v>
      </c>
      <c r="Q28" s="449">
        <v>4390</v>
      </c>
      <c r="R28" s="449">
        <v>1468</v>
      </c>
      <c r="S28" s="449">
        <v>2731</v>
      </c>
      <c r="T28" s="449">
        <v>0</v>
      </c>
      <c r="U28" s="449">
        <v>3</v>
      </c>
      <c r="V28" s="449">
        <v>6</v>
      </c>
      <c r="W28" s="453">
        <v>19634</v>
      </c>
      <c r="X28" s="453">
        <v>24194</v>
      </c>
      <c r="Y28" s="454">
        <v>208739</v>
      </c>
      <c r="Z28" s="454">
        <v>30540</v>
      </c>
    </row>
    <row r="29" spans="1:26" ht="19.5" customHeight="1">
      <c r="A29" s="433">
        <f t="shared" si="0"/>
        <v>22</v>
      </c>
      <c r="B29" s="434" t="s">
        <v>202</v>
      </c>
      <c r="C29" s="445">
        <v>19856</v>
      </c>
      <c r="D29" s="445">
        <v>19254</v>
      </c>
      <c r="E29" s="446">
        <v>12496</v>
      </c>
      <c r="F29" s="447">
        <v>6593</v>
      </c>
      <c r="G29" s="447">
        <v>165</v>
      </c>
      <c r="H29" s="448">
        <v>602</v>
      </c>
      <c r="I29" s="449">
        <v>101</v>
      </c>
      <c r="J29" s="449">
        <v>11492</v>
      </c>
      <c r="K29" s="449">
        <v>6833</v>
      </c>
      <c r="L29" s="449">
        <v>7613</v>
      </c>
      <c r="M29" s="450">
        <v>1</v>
      </c>
      <c r="N29" s="449">
        <v>1</v>
      </c>
      <c r="O29" s="449">
        <v>2</v>
      </c>
      <c r="P29" s="449">
        <v>68</v>
      </c>
      <c r="Q29" s="449">
        <v>12103</v>
      </c>
      <c r="R29" s="449">
        <v>4701</v>
      </c>
      <c r="S29" s="449">
        <v>5030</v>
      </c>
      <c r="T29" s="449">
        <v>2</v>
      </c>
      <c r="U29" s="449">
        <v>0</v>
      </c>
      <c r="V29" s="449">
        <v>0</v>
      </c>
      <c r="W29" s="453">
        <v>35302</v>
      </c>
      <c r="X29" s="453">
        <v>36412</v>
      </c>
      <c r="Y29" s="454">
        <v>72084</v>
      </c>
      <c r="Z29" s="454">
        <v>52281</v>
      </c>
    </row>
    <row r="30" spans="1:26" ht="19.5" customHeight="1">
      <c r="A30" s="433">
        <f t="shared" si="0"/>
        <v>23</v>
      </c>
      <c r="B30" s="434" t="s">
        <v>203</v>
      </c>
      <c r="C30" s="445">
        <v>15048</v>
      </c>
      <c r="D30" s="445">
        <v>14769</v>
      </c>
      <c r="E30" s="446">
        <v>11032</v>
      </c>
      <c r="F30" s="447">
        <v>3289</v>
      </c>
      <c r="G30" s="447">
        <v>448</v>
      </c>
      <c r="H30" s="448">
        <v>279</v>
      </c>
      <c r="I30" s="449">
        <v>127</v>
      </c>
      <c r="J30" s="449">
        <v>5526</v>
      </c>
      <c r="K30" s="449">
        <v>4000</v>
      </c>
      <c r="L30" s="449">
        <v>5166</v>
      </c>
      <c r="M30" s="450">
        <v>1</v>
      </c>
      <c r="N30" s="449">
        <v>2</v>
      </c>
      <c r="O30" s="449">
        <v>9</v>
      </c>
      <c r="P30" s="449">
        <v>34</v>
      </c>
      <c r="Q30" s="449">
        <v>1523</v>
      </c>
      <c r="R30" s="449">
        <v>501</v>
      </c>
      <c r="S30" s="449">
        <v>738</v>
      </c>
      <c r="T30" s="449">
        <v>0</v>
      </c>
      <c r="U30" s="449">
        <v>1</v>
      </c>
      <c r="V30" s="449">
        <v>2</v>
      </c>
      <c r="W30" s="453">
        <v>11715</v>
      </c>
      <c r="X30" s="453">
        <v>13126</v>
      </c>
      <c r="Y30" s="454">
        <v>78235</v>
      </c>
      <c r="Z30" s="454">
        <v>14378</v>
      </c>
    </row>
    <row r="31" spans="1:26" ht="19.5" customHeight="1">
      <c r="A31" s="433">
        <f t="shared" si="0"/>
        <v>24</v>
      </c>
      <c r="B31" s="434" t="s">
        <v>249</v>
      </c>
      <c r="C31" s="445">
        <v>8200</v>
      </c>
      <c r="D31" s="445">
        <v>7935</v>
      </c>
      <c r="E31" s="446">
        <v>4842</v>
      </c>
      <c r="F31" s="447">
        <v>2734</v>
      </c>
      <c r="G31" s="447">
        <v>359</v>
      </c>
      <c r="H31" s="448">
        <v>265</v>
      </c>
      <c r="I31" s="449">
        <v>64</v>
      </c>
      <c r="J31" s="449">
        <v>4222</v>
      </c>
      <c r="K31" s="449">
        <v>3180</v>
      </c>
      <c r="L31" s="449">
        <v>3756</v>
      </c>
      <c r="M31" s="450">
        <v>4</v>
      </c>
      <c r="N31" s="449">
        <v>0</v>
      </c>
      <c r="O31" s="449">
        <v>0</v>
      </c>
      <c r="P31" s="449">
        <v>38</v>
      </c>
      <c r="Q31" s="449">
        <v>1788</v>
      </c>
      <c r="R31" s="449">
        <v>695</v>
      </c>
      <c r="S31" s="449">
        <v>862</v>
      </c>
      <c r="T31" s="449">
        <v>2</v>
      </c>
      <c r="U31" s="449">
        <v>0</v>
      </c>
      <c r="V31" s="449">
        <v>0</v>
      </c>
      <c r="W31" s="453">
        <v>9993</v>
      </c>
      <c r="X31" s="453">
        <v>10736</v>
      </c>
      <c r="Y31" s="454">
        <v>38974</v>
      </c>
      <c r="Z31" s="454">
        <v>13376</v>
      </c>
    </row>
    <row r="32" spans="1:26" ht="19.5" customHeight="1">
      <c r="A32" s="433">
        <f t="shared" si="0"/>
        <v>25</v>
      </c>
      <c r="B32" s="434" t="s">
        <v>250</v>
      </c>
      <c r="C32" s="445">
        <v>20292</v>
      </c>
      <c r="D32" s="445">
        <v>19908</v>
      </c>
      <c r="E32" s="446">
        <v>13881</v>
      </c>
      <c r="F32" s="447">
        <v>5178</v>
      </c>
      <c r="G32" s="447">
        <v>849</v>
      </c>
      <c r="H32" s="448">
        <v>384</v>
      </c>
      <c r="I32" s="449">
        <v>120</v>
      </c>
      <c r="J32" s="449">
        <v>8599</v>
      </c>
      <c r="K32" s="449">
        <v>7006</v>
      </c>
      <c r="L32" s="449">
        <v>8694</v>
      </c>
      <c r="M32" s="450">
        <v>3</v>
      </c>
      <c r="N32" s="449">
        <v>4</v>
      </c>
      <c r="O32" s="449">
        <v>9</v>
      </c>
      <c r="P32" s="449">
        <v>63</v>
      </c>
      <c r="Q32" s="449">
        <v>3172</v>
      </c>
      <c r="R32" s="449">
        <v>1371</v>
      </c>
      <c r="S32" s="449">
        <v>1785</v>
      </c>
      <c r="T32" s="449">
        <v>1</v>
      </c>
      <c r="U32" s="449">
        <v>4</v>
      </c>
      <c r="V32" s="449">
        <v>11</v>
      </c>
      <c r="W32" s="453">
        <v>20343</v>
      </c>
      <c r="X32" s="453">
        <v>22457</v>
      </c>
      <c r="Y32" s="454">
        <v>76925</v>
      </c>
      <c r="Z32" s="454">
        <v>24997</v>
      </c>
    </row>
    <row r="33" spans="1:26" ht="19.5" customHeight="1">
      <c r="A33" s="433">
        <f t="shared" si="0"/>
        <v>26</v>
      </c>
      <c r="B33" s="434" t="s">
        <v>4</v>
      </c>
      <c r="C33" s="445">
        <v>28521</v>
      </c>
      <c r="D33" s="445">
        <v>27285</v>
      </c>
      <c r="E33" s="446">
        <v>20669</v>
      </c>
      <c r="F33" s="447">
        <v>6376</v>
      </c>
      <c r="G33" s="447">
        <v>240</v>
      </c>
      <c r="H33" s="448">
        <v>1236</v>
      </c>
      <c r="I33" s="449">
        <v>132</v>
      </c>
      <c r="J33" s="449">
        <v>12426</v>
      </c>
      <c r="K33" s="449">
        <v>7761</v>
      </c>
      <c r="L33" s="449">
        <v>8791</v>
      </c>
      <c r="M33" s="450">
        <v>2</v>
      </c>
      <c r="N33" s="449">
        <v>6</v>
      </c>
      <c r="O33" s="449">
        <v>15</v>
      </c>
      <c r="P33" s="449">
        <v>68</v>
      </c>
      <c r="Q33" s="449">
        <v>7006</v>
      </c>
      <c r="R33" s="449">
        <v>4995</v>
      </c>
      <c r="S33" s="449">
        <v>5511</v>
      </c>
      <c r="T33" s="449">
        <v>1</v>
      </c>
      <c r="U33" s="449">
        <v>2</v>
      </c>
      <c r="V33" s="449">
        <v>5</v>
      </c>
      <c r="W33" s="453">
        <v>32399</v>
      </c>
      <c r="X33" s="453">
        <v>33957</v>
      </c>
      <c r="Y33" s="454">
        <v>88309</v>
      </c>
      <c r="Z33" s="454">
        <v>40879</v>
      </c>
    </row>
    <row r="34" spans="1:26" ht="19.5" customHeight="1">
      <c r="A34" s="433">
        <f>+A33+1</f>
        <v>27</v>
      </c>
      <c r="B34" s="434" t="s">
        <v>20</v>
      </c>
      <c r="C34" s="445">
        <v>73389</v>
      </c>
      <c r="D34" s="445">
        <v>71415</v>
      </c>
      <c r="E34" s="446">
        <v>58258</v>
      </c>
      <c r="F34" s="447">
        <v>12691</v>
      </c>
      <c r="G34" s="447">
        <v>466</v>
      </c>
      <c r="H34" s="448">
        <v>1974</v>
      </c>
      <c r="I34" s="449">
        <v>276</v>
      </c>
      <c r="J34" s="449">
        <v>20336</v>
      </c>
      <c r="K34" s="449">
        <v>12685</v>
      </c>
      <c r="L34" s="449">
        <v>16261</v>
      </c>
      <c r="M34" s="450">
        <v>3</v>
      </c>
      <c r="N34" s="449">
        <v>7</v>
      </c>
      <c r="O34" s="449">
        <v>22</v>
      </c>
      <c r="P34" s="449">
        <v>78</v>
      </c>
      <c r="Q34" s="449">
        <v>6942</v>
      </c>
      <c r="R34" s="449">
        <v>3232</v>
      </c>
      <c r="S34" s="449">
        <v>4250</v>
      </c>
      <c r="T34" s="449">
        <v>0</v>
      </c>
      <c r="U34" s="449">
        <v>1</v>
      </c>
      <c r="V34" s="449">
        <v>2</v>
      </c>
      <c r="W34" s="453">
        <v>43560</v>
      </c>
      <c r="X34" s="453">
        <v>48170</v>
      </c>
      <c r="Y34" s="454">
        <v>359632</v>
      </c>
      <c r="Z34" s="454">
        <v>59077</v>
      </c>
    </row>
    <row r="35" spans="1:26" ht="19.5" customHeight="1">
      <c r="A35" s="431">
        <f>+A34+1</f>
        <v>28</v>
      </c>
      <c r="B35" s="432" t="s">
        <v>276</v>
      </c>
      <c r="C35" s="445">
        <v>16273</v>
      </c>
      <c r="D35" s="445">
        <v>15890</v>
      </c>
      <c r="E35" s="446">
        <v>10790</v>
      </c>
      <c r="F35" s="447">
        <v>4752</v>
      </c>
      <c r="G35" s="447">
        <v>348</v>
      </c>
      <c r="H35" s="448">
        <v>383</v>
      </c>
      <c r="I35" s="449">
        <v>138</v>
      </c>
      <c r="J35" s="449">
        <v>8680</v>
      </c>
      <c r="K35" s="449">
        <v>5822</v>
      </c>
      <c r="L35" s="449">
        <v>6780</v>
      </c>
      <c r="M35" s="450">
        <v>2</v>
      </c>
      <c r="N35" s="449">
        <v>4</v>
      </c>
      <c r="O35" s="449">
        <v>11</v>
      </c>
      <c r="P35" s="449">
        <v>93</v>
      </c>
      <c r="Q35" s="449">
        <v>4780</v>
      </c>
      <c r="R35" s="449">
        <v>2740</v>
      </c>
      <c r="S35" s="449">
        <v>3109</v>
      </c>
      <c r="T35" s="449">
        <v>1</v>
      </c>
      <c r="U35" s="449">
        <v>0</v>
      </c>
      <c r="V35" s="449">
        <v>0</v>
      </c>
      <c r="W35" s="453">
        <v>22260</v>
      </c>
      <c r="X35" s="453">
        <v>23594</v>
      </c>
      <c r="Y35" s="454">
        <v>60007</v>
      </c>
      <c r="Z35" s="454">
        <v>28608</v>
      </c>
    </row>
    <row r="36" spans="1:26" ht="19.5" customHeight="1">
      <c r="A36" s="431">
        <f t="shared" si="0"/>
        <v>29</v>
      </c>
      <c r="B36" s="432" t="s">
        <v>277</v>
      </c>
      <c r="C36" s="445">
        <v>4377</v>
      </c>
      <c r="D36" s="445">
        <v>4303</v>
      </c>
      <c r="E36" s="446">
        <v>2539</v>
      </c>
      <c r="F36" s="447">
        <v>1583</v>
      </c>
      <c r="G36" s="447">
        <v>181</v>
      </c>
      <c r="H36" s="448">
        <v>74</v>
      </c>
      <c r="I36" s="449">
        <v>39</v>
      </c>
      <c r="J36" s="449">
        <v>2202</v>
      </c>
      <c r="K36" s="449">
        <v>1874</v>
      </c>
      <c r="L36" s="449">
        <v>2182</v>
      </c>
      <c r="M36" s="450">
        <v>0</v>
      </c>
      <c r="N36" s="449">
        <v>2</v>
      </c>
      <c r="O36" s="449">
        <v>3</v>
      </c>
      <c r="P36" s="449">
        <v>28</v>
      </c>
      <c r="Q36" s="449">
        <v>1063</v>
      </c>
      <c r="R36" s="449">
        <v>694</v>
      </c>
      <c r="S36" s="449">
        <v>780</v>
      </c>
      <c r="T36" s="449">
        <v>1</v>
      </c>
      <c r="U36" s="449">
        <v>0</v>
      </c>
      <c r="V36" s="449">
        <v>0</v>
      </c>
      <c r="W36" s="453">
        <v>5903</v>
      </c>
      <c r="X36" s="453">
        <v>6298</v>
      </c>
      <c r="Y36" s="454">
        <v>17552</v>
      </c>
      <c r="Z36" s="454">
        <v>8103</v>
      </c>
    </row>
    <row r="37" spans="1:26" ht="19.5" customHeight="1">
      <c r="A37" s="431">
        <f t="shared" si="0"/>
        <v>30</v>
      </c>
      <c r="B37" s="432" t="s">
        <v>278</v>
      </c>
      <c r="C37" s="445">
        <v>5532</v>
      </c>
      <c r="D37" s="445">
        <v>5458</v>
      </c>
      <c r="E37" s="446">
        <v>4490</v>
      </c>
      <c r="F37" s="455">
        <v>841</v>
      </c>
      <c r="G37" s="455">
        <v>127</v>
      </c>
      <c r="H37" s="456">
        <v>74</v>
      </c>
      <c r="I37" s="449">
        <v>6</v>
      </c>
      <c r="J37" s="449">
        <v>1132</v>
      </c>
      <c r="K37" s="449">
        <v>590</v>
      </c>
      <c r="L37" s="449">
        <v>1127</v>
      </c>
      <c r="M37" s="450">
        <v>0</v>
      </c>
      <c r="N37" s="457">
        <v>0</v>
      </c>
      <c r="O37" s="449">
        <v>0</v>
      </c>
      <c r="P37" s="449">
        <v>0</v>
      </c>
      <c r="Q37" s="449">
        <v>35</v>
      </c>
      <c r="R37" s="449">
        <v>25</v>
      </c>
      <c r="S37" s="449">
        <v>89</v>
      </c>
      <c r="T37" s="449">
        <v>0</v>
      </c>
      <c r="U37" s="457">
        <v>0</v>
      </c>
      <c r="V37" s="449">
        <v>0</v>
      </c>
      <c r="W37" s="453">
        <v>1788</v>
      </c>
      <c r="X37" s="453">
        <v>2389</v>
      </c>
      <c r="Y37" s="454">
        <v>36033</v>
      </c>
      <c r="Z37" s="454">
        <v>2773</v>
      </c>
    </row>
    <row r="38" spans="1:26" ht="19.5" customHeight="1">
      <c r="A38" s="431">
        <f t="shared" si="0"/>
        <v>31</v>
      </c>
      <c r="B38" s="432" t="s">
        <v>146</v>
      </c>
      <c r="C38" s="445">
        <v>59220</v>
      </c>
      <c r="D38" s="445">
        <v>57415</v>
      </c>
      <c r="E38" s="446">
        <v>47279</v>
      </c>
      <c r="F38" s="447">
        <v>9831</v>
      </c>
      <c r="G38" s="447">
        <v>305</v>
      </c>
      <c r="H38" s="448">
        <v>1805</v>
      </c>
      <c r="I38" s="449">
        <v>390</v>
      </c>
      <c r="J38" s="449">
        <v>24415</v>
      </c>
      <c r="K38" s="449">
        <v>13516</v>
      </c>
      <c r="L38" s="449">
        <v>17798</v>
      </c>
      <c r="M38" s="450">
        <v>0</v>
      </c>
      <c r="N38" s="449">
        <v>16</v>
      </c>
      <c r="O38" s="449">
        <v>43</v>
      </c>
      <c r="P38" s="449">
        <v>189</v>
      </c>
      <c r="Q38" s="449">
        <v>10243</v>
      </c>
      <c r="R38" s="449">
        <v>3499</v>
      </c>
      <c r="S38" s="449">
        <v>4999</v>
      </c>
      <c r="T38" s="449">
        <v>1</v>
      </c>
      <c r="U38" s="449">
        <v>5</v>
      </c>
      <c r="V38" s="449">
        <v>11</v>
      </c>
      <c r="W38" s="453">
        <v>52274</v>
      </c>
      <c r="X38" s="453">
        <v>58089</v>
      </c>
      <c r="Y38" s="454">
        <v>332412</v>
      </c>
      <c r="Z38" s="454">
        <v>58532</v>
      </c>
    </row>
    <row r="39" spans="1:26" ht="19.5" customHeight="1">
      <c r="A39" s="431">
        <f t="shared" si="0"/>
        <v>32</v>
      </c>
      <c r="B39" s="432" t="s">
        <v>181</v>
      </c>
      <c r="C39" s="445">
        <v>17650</v>
      </c>
      <c r="D39" s="445">
        <v>17186</v>
      </c>
      <c r="E39" s="446">
        <v>12286</v>
      </c>
      <c r="F39" s="447">
        <v>4685</v>
      </c>
      <c r="G39" s="447">
        <v>215</v>
      </c>
      <c r="H39" s="448">
        <v>464</v>
      </c>
      <c r="I39" s="449">
        <v>117</v>
      </c>
      <c r="J39" s="449">
        <v>8899</v>
      </c>
      <c r="K39" s="449">
        <v>5694</v>
      </c>
      <c r="L39" s="449">
        <v>6426</v>
      </c>
      <c r="M39" s="450">
        <v>1</v>
      </c>
      <c r="N39" s="449">
        <v>2</v>
      </c>
      <c r="O39" s="449">
        <v>8</v>
      </c>
      <c r="P39" s="449">
        <v>47</v>
      </c>
      <c r="Q39" s="449">
        <v>3079</v>
      </c>
      <c r="R39" s="449">
        <v>1207</v>
      </c>
      <c r="S39" s="449">
        <v>1390</v>
      </c>
      <c r="T39" s="449">
        <v>0</v>
      </c>
      <c r="U39" s="449">
        <v>3</v>
      </c>
      <c r="V39" s="449">
        <v>7</v>
      </c>
      <c r="W39" s="453">
        <v>19049</v>
      </c>
      <c r="X39" s="453">
        <v>19974</v>
      </c>
      <c r="Y39" s="454">
        <v>55786</v>
      </c>
      <c r="Z39" s="454">
        <v>22821</v>
      </c>
    </row>
    <row r="40" spans="1:26" ht="19.5" customHeight="1">
      <c r="A40" s="431">
        <f t="shared" si="0"/>
        <v>33</v>
      </c>
      <c r="B40" s="432" t="s">
        <v>6</v>
      </c>
      <c r="C40" s="445">
        <v>82068</v>
      </c>
      <c r="D40" s="445">
        <v>80141</v>
      </c>
      <c r="E40" s="446">
        <v>58690</v>
      </c>
      <c r="F40" s="447">
        <v>20947</v>
      </c>
      <c r="G40" s="447">
        <v>504</v>
      </c>
      <c r="H40" s="448">
        <v>1927</v>
      </c>
      <c r="I40" s="449">
        <v>327</v>
      </c>
      <c r="J40" s="449">
        <v>26234</v>
      </c>
      <c r="K40" s="449">
        <v>13271</v>
      </c>
      <c r="L40" s="449">
        <v>16544</v>
      </c>
      <c r="M40" s="450">
        <v>6</v>
      </c>
      <c r="N40" s="449">
        <v>8</v>
      </c>
      <c r="O40" s="449">
        <v>26</v>
      </c>
      <c r="P40" s="449">
        <v>190</v>
      </c>
      <c r="Q40" s="449">
        <v>9495</v>
      </c>
      <c r="R40" s="449">
        <v>3089</v>
      </c>
      <c r="S40" s="449">
        <v>4085</v>
      </c>
      <c r="T40" s="449">
        <v>3</v>
      </c>
      <c r="U40" s="449">
        <v>3</v>
      </c>
      <c r="V40" s="449">
        <v>5</v>
      </c>
      <c r="W40" s="453">
        <v>52626</v>
      </c>
      <c r="X40" s="453">
        <v>56915</v>
      </c>
      <c r="Y40" s="454">
        <v>363071</v>
      </c>
      <c r="Z40" s="454">
        <v>90431</v>
      </c>
    </row>
    <row r="41" spans="1:26" ht="19.5" customHeight="1">
      <c r="A41" s="431">
        <f t="shared" si="0"/>
        <v>34</v>
      </c>
      <c r="B41" s="432" t="s">
        <v>7</v>
      </c>
      <c r="C41" s="445">
        <v>645756</v>
      </c>
      <c r="D41" s="445">
        <v>602748</v>
      </c>
      <c r="E41" s="446">
        <v>598767</v>
      </c>
      <c r="F41" s="447">
        <v>3532</v>
      </c>
      <c r="G41" s="447">
        <v>449</v>
      </c>
      <c r="H41" s="448">
        <v>43008</v>
      </c>
      <c r="I41" s="449">
        <v>2234</v>
      </c>
      <c r="J41" s="449">
        <v>187679</v>
      </c>
      <c r="K41" s="449">
        <v>87400</v>
      </c>
      <c r="L41" s="449">
        <v>104103</v>
      </c>
      <c r="M41" s="450">
        <v>24</v>
      </c>
      <c r="N41" s="449">
        <v>38</v>
      </c>
      <c r="O41" s="449">
        <v>91</v>
      </c>
      <c r="P41" s="449">
        <v>36</v>
      </c>
      <c r="Q41" s="449">
        <v>2673</v>
      </c>
      <c r="R41" s="449">
        <v>1570</v>
      </c>
      <c r="S41" s="449">
        <v>1840</v>
      </c>
      <c r="T41" s="449">
        <v>0</v>
      </c>
      <c r="U41" s="449">
        <v>1</v>
      </c>
      <c r="V41" s="449">
        <v>2</v>
      </c>
      <c r="W41" s="453">
        <v>281655</v>
      </c>
      <c r="X41" s="453">
        <v>298682</v>
      </c>
      <c r="Y41" s="454">
        <v>2521118</v>
      </c>
      <c r="Z41" s="454">
        <v>18769</v>
      </c>
    </row>
    <row r="42" spans="1:26" ht="19.5" customHeight="1">
      <c r="A42" s="431">
        <f t="shared" si="0"/>
        <v>35</v>
      </c>
      <c r="B42" s="432" t="s">
        <v>8</v>
      </c>
      <c r="C42" s="445">
        <v>176500</v>
      </c>
      <c r="D42" s="445">
        <v>166462</v>
      </c>
      <c r="E42" s="446">
        <v>143120</v>
      </c>
      <c r="F42" s="447">
        <v>22747</v>
      </c>
      <c r="G42" s="447">
        <v>595</v>
      </c>
      <c r="H42" s="448">
        <v>10038</v>
      </c>
      <c r="I42" s="449">
        <v>972</v>
      </c>
      <c r="J42" s="449">
        <v>67963</v>
      </c>
      <c r="K42" s="449">
        <v>35840</v>
      </c>
      <c r="L42" s="449">
        <v>41130</v>
      </c>
      <c r="M42" s="450">
        <v>8</v>
      </c>
      <c r="N42" s="449">
        <v>8</v>
      </c>
      <c r="O42" s="449">
        <v>20</v>
      </c>
      <c r="P42" s="449">
        <v>186</v>
      </c>
      <c r="Q42" s="449">
        <v>25569</v>
      </c>
      <c r="R42" s="449">
        <v>11433</v>
      </c>
      <c r="S42" s="449">
        <v>12597</v>
      </c>
      <c r="T42" s="449">
        <v>1</v>
      </c>
      <c r="U42" s="449">
        <v>2</v>
      </c>
      <c r="V42" s="449">
        <v>5</v>
      </c>
      <c r="W42" s="453">
        <v>141982</v>
      </c>
      <c r="X42" s="453">
        <v>148451</v>
      </c>
      <c r="Y42" s="454">
        <v>548457</v>
      </c>
      <c r="Z42" s="454">
        <v>139873</v>
      </c>
    </row>
    <row r="43" spans="1:26" ht="19.5" customHeight="1">
      <c r="A43" s="431">
        <f t="shared" si="0"/>
        <v>36</v>
      </c>
      <c r="B43" s="432" t="s">
        <v>9</v>
      </c>
      <c r="C43" s="445">
        <v>8910</v>
      </c>
      <c r="D43" s="445">
        <v>8714</v>
      </c>
      <c r="E43" s="446">
        <v>4765</v>
      </c>
      <c r="F43" s="447">
        <v>3662</v>
      </c>
      <c r="G43" s="447">
        <v>287</v>
      </c>
      <c r="H43" s="448">
        <v>196</v>
      </c>
      <c r="I43" s="449">
        <v>41</v>
      </c>
      <c r="J43" s="449">
        <v>3630</v>
      </c>
      <c r="K43" s="449">
        <v>2875</v>
      </c>
      <c r="L43" s="449">
        <v>3420</v>
      </c>
      <c r="M43" s="450">
        <v>3</v>
      </c>
      <c r="N43" s="449">
        <v>3</v>
      </c>
      <c r="O43" s="449">
        <v>11</v>
      </c>
      <c r="P43" s="449">
        <v>31</v>
      </c>
      <c r="Q43" s="449">
        <v>1196</v>
      </c>
      <c r="R43" s="449">
        <v>479</v>
      </c>
      <c r="S43" s="449">
        <v>638</v>
      </c>
      <c r="T43" s="449">
        <v>0</v>
      </c>
      <c r="U43" s="449">
        <v>1</v>
      </c>
      <c r="V43" s="449">
        <v>2</v>
      </c>
      <c r="W43" s="453">
        <v>8259</v>
      </c>
      <c r="X43" s="453">
        <v>8972</v>
      </c>
      <c r="Y43" s="454">
        <v>40058</v>
      </c>
      <c r="Z43" s="454">
        <v>14707</v>
      </c>
    </row>
    <row r="44" spans="1:26" ht="19.5" customHeight="1">
      <c r="A44" s="433">
        <f t="shared" si="0"/>
        <v>37</v>
      </c>
      <c r="B44" s="432" t="s">
        <v>10</v>
      </c>
      <c r="C44" s="445">
        <v>16612</v>
      </c>
      <c r="D44" s="445">
        <v>16087</v>
      </c>
      <c r="E44" s="446">
        <v>9853</v>
      </c>
      <c r="F44" s="447">
        <v>5718</v>
      </c>
      <c r="G44" s="447">
        <v>516</v>
      </c>
      <c r="H44" s="448">
        <v>525</v>
      </c>
      <c r="I44" s="449">
        <v>106</v>
      </c>
      <c r="J44" s="449">
        <v>8327</v>
      </c>
      <c r="K44" s="449">
        <v>5826</v>
      </c>
      <c r="L44" s="449">
        <v>6514</v>
      </c>
      <c r="M44" s="450">
        <v>2</v>
      </c>
      <c r="N44" s="449">
        <v>2</v>
      </c>
      <c r="O44" s="449">
        <v>6</v>
      </c>
      <c r="P44" s="449">
        <v>82</v>
      </c>
      <c r="Q44" s="449">
        <v>3896</v>
      </c>
      <c r="R44" s="449">
        <v>1372</v>
      </c>
      <c r="S44" s="449">
        <v>1613</v>
      </c>
      <c r="T44" s="449">
        <v>0</v>
      </c>
      <c r="U44" s="449">
        <v>2</v>
      </c>
      <c r="V44" s="449">
        <v>4</v>
      </c>
      <c r="W44" s="453">
        <v>19615</v>
      </c>
      <c r="X44" s="453">
        <v>20550</v>
      </c>
      <c r="Y44" s="454">
        <v>56628</v>
      </c>
      <c r="Z44" s="454">
        <v>28135</v>
      </c>
    </row>
    <row r="45" spans="1:26" ht="19.5" customHeight="1">
      <c r="A45" s="433">
        <f t="shared" si="0"/>
        <v>38</v>
      </c>
      <c r="B45" s="432" t="s">
        <v>11</v>
      </c>
      <c r="C45" s="445">
        <v>50087</v>
      </c>
      <c r="D45" s="445">
        <v>48072</v>
      </c>
      <c r="E45" s="446">
        <v>37969</v>
      </c>
      <c r="F45" s="447">
        <v>9720</v>
      </c>
      <c r="G45" s="447">
        <v>383</v>
      </c>
      <c r="H45" s="448">
        <v>2015</v>
      </c>
      <c r="I45" s="449">
        <v>307</v>
      </c>
      <c r="J45" s="449">
        <v>19796</v>
      </c>
      <c r="K45" s="449">
        <v>10466</v>
      </c>
      <c r="L45" s="449">
        <v>12529</v>
      </c>
      <c r="M45" s="450">
        <v>11</v>
      </c>
      <c r="N45" s="449">
        <v>7</v>
      </c>
      <c r="O45" s="449">
        <v>14</v>
      </c>
      <c r="P45" s="449">
        <v>86</v>
      </c>
      <c r="Q45" s="449">
        <v>5402</v>
      </c>
      <c r="R45" s="449">
        <v>3631</v>
      </c>
      <c r="S45" s="449">
        <v>4246</v>
      </c>
      <c r="T45" s="449">
        <v>1</v>
      </c>
      <c r="U45" s="449">
        <v>5</v>
      </c>
      <c r="V45" s="449">
        <v>13</v>
      </c>
      <c r="W45" s="453">
        <v>39712</v>
      </c>
      <c r="X45" s="453">
        <v>42405</v>
      </c>
      <c r="Y45" s="454">
        <v>222908</v>
      </c>
      <c r="Z45" s="454">
        <v>46509</v>
      </c>
    </row>
    <row r="46" spans="1:26" ht="19.5" customHeight="1">
      <c r="A46" s="433">
        <f t="shared" si="0"/>
        <v>39</v>
      </c>
      <c r="B46" s="432" t="s">
        <v>12</v>
      </c>
      <c r="C46" s="445">
        <v>14797</v>
      </c>
      <c r="D46" s="445">
        <v>14169</v>
      </c>
      <c r="E46" s="446">
        <v>10563</v>
      </c>
      <c r="F46" s="447">
        <v>3476</v>
      </c>
      <c r="G46" s="447">
        <v>130</v>
      </c>
      <c r="H46" s="448">
        <v>628</v>
      </c>
      <c r="I46" s="449">
        <v>92</v>
      </c>
      <c r="J46" s="449">
        <v>8981</v>
      </c>
      <c r="K46" s="449">
        <v>5450</v>
      </c>
      <c r="L46" s="449">
        <v>6081</v>
      </c>
      <c r="M46" s="450">
        <v>0</v>
      </c>
      <c r="N46" s="457">
        <v>1</v>
      </c>
      <c r="O46" s="449">
        <v>3</v>
      </c>
      <c r="P46" s="449">
        <v>33</v>
      </c>
      <c r="Q46" s="449">
        <v>5134</v>
      </c>
      <c r="R46" s="449">
        <v>2246</v>
      </c>
      <c r="S46" s="449">
        <v>2438</v>
      </c>
      <c r="T46" s="449">
        <v>0</v>
      </c>
      <c r="U46" s="457">
        <v>0</v>
      </c>
      <c r="V46" s="449">
        <v>0</v>
      </c>
      <c r="W46" s="453">
        <v>21937</v>
      </c>
      <c r="X46" s="453">
        <v>22762</v>
      </c>
      <c r="Y46" s="454">
        <v>64845</v>
      </c>
      <c r="Z46" s="454">
        <v>24598</v>
      </c>
    </row>
    <row r="47" spans="1:26" ht="19.5" customHeight="1">
      <c r="A47" s="433">
        <f t="shared" si="0"/>
        <v>40</v>
      </c>
      <c r="B47" s="432" t="s">
        <v>13</v>
      </c>
      <c r="C47" s="445">
        <v>8704</v>
      </c>
      <c r="D47" s="445">
        <v>8291</v>
      </c>
      <c r="E47" s="446">
        <v>5593</v>
      </c>
      <c r="F47" s="458">
        <v>2525</v>
      </c>
      <c r="G47" s="458">
        <v>173</v>
      </c>
      <c r="H47" s="459">
        <v>413</v>
      </c>
      <c r="I47" s="449">
        <v>95</v>
      </c>
      <c r="J47" s="449">
        <v>5592</v>
      </c>
      <c r="K47" s="449">
        <v>3312</v>
      </c>
      <c r="L47" s="449">
        <v>3878</v>
      </c>
      <c r="M47" s="460">
        <v>2</v>
      </c>
      <c r="N47" s="449">
        <v>1</v>
      </c>
      <c r="O47" s="449">
        <v>1</v>
      </c>
      <c r="P47" s="449">
        <v>45</v>
      </c>
      <c r="Q47" s="449">
        <v>2109</v>
      </c>
      <c r="R47" s="449">
        <v>2196</v>
      </c>
      <c r="S47" s="449">
        <v>2484</v>
      </c>
      <c r="T47" s="449">
        <v>0</v>
      </c>
      <c r="U47" s="449">
        <v>1</v>
      </c>
      <c r="V47" s="449">
        <v>1</v>
      </c>
      <c r="W47" s="453">
        <v>13353</v>
      </c>
      <c r="X47" s="453">
        <v>14207</v>
      </c>
      <c r="Y47" s="454">
        <v>36770</v>
      </c>
      <c r="Z47" s="454">
        <v>15074</v>
      </c>
    </row>
    <row r="48" spans="1:26" ht="19.5" customHeight="1">
      <c r="A48" s="461">
        <f>+A47+1</f>
        <v>41</v>
      </c>
      <c r="B48" s="462" t="s">
        <v>89</v>
      </c>
      <c r="C48" s="445">
        <v>51947</v>
      </c>
      <c r="D48" s="445">
        <v>49815</v>
      </c>
      <c r="E48" s="446">
        <v>47491</v>
      </c>
      <c r="F48" s="463">
        <v>2154</v>
      </c>
      <c r="G48" s="463">
        <v>170</v>
      </c>
      <c r="H48" s="464">
        <v>2132</v>
      </c>
      <c r="I48" s="449">
        <v>249</v>
      </c>
      <c r="J48" s="449">
        <v>15456</v>
      </c>
      <c r="K48" s="449">
        <v>8107</v>
      </c>
      <c r="L48" s="449">
        <v>9802</v>
      </c>
      <c r="M48" s="450">
        <v>0</v>
      </c>
      <c r="N48" s="449">
        <v>6</v>
      </c>
      <c r="O48" s="449">
        <v>17</v>
      </c>
      <c r="P48" s="449">
        <v>35</v>
      </c>
      <c r="Q48" s="449">
        <v>3337</v>
      </c>
      <c r="R48" s="449">
        <v>1456</v>
      </c>
      <c r="S48" s="449">
        <v>1633</v>
      </c>
      <c r="T48" s="449">
        <v>0</v>
      </c>
      <c r="U48" s="449">
        <v>1</v>
      </c>
      <c r="V48" s="449">
        <v>3</v>
      </c>
      <c r="W48" s="453">
        <v>28647</v>
      </c>
      <c r="X48" s="453">
        <v>30532</v>
      </c>
      <c r="Y48" s="454">
        <v>185023</v>
      </c>
      <c r="Z48" s="454">
        <v>15749</v>
      </c>
    </row>
    <row r="49" spans="1:26" ht="19.5" customHeight="1">
      <c r="A49" s="461">
        <f t="shared" ref="A49:A56" si="1">+A48+1</f>
        <v>42</v>
      </c>
      <c r="B49" s="462" t="s">
        <v>279</v>
      </c>
      <c r="C49" s="445">
        <v>109923</v>
      </c>
      <c r="D49" s="445">
        <v>108094</v>
      </c>
      <c r="E49" s="446">
        <v>73100</v>
      </c>
      <c r="F49" s="463">
        <v>34289</v>
      </c>
      <c r="G49" s="463">
        <v>705</v>
      </c>
      <c r="H49" s="464">
        <v>1829</v>
      </c>
      <c r="I49" s="449">
        <v>503</v>
      </c>
      <c r="J49" s="449">
        <v>41980</v>
      </c>
      <c r="K49" s="449">
        <v>23234</v>
      </c>
      <c r="L49" s="449">
        <v>27673</v>
      </c>
      <c r="M49" s="450">
        <v>12</v>
      </c>
      <c r="N49" s="449">
        <v>15</v>
      </c>
      <c r="O49" s="449">
        <v>30</v>
      </c>
      <c r="P49" s="449">
        <v>264</v>
      </c>
      <c r="Q49" s="449">
        <v>22679</v>
      </c>
      <c r="R49" s="449">
        <v>11714</v>
      </c>
      <c r="S49" s="449">
        <v>13818</v>
      </c>
      <c r="T49" s="449">
        <v>7</v>
      </c>
      <c r="U49" s="449">
        <v>5</v>
      </c>
      <c r="V49" s="449">
        <v>12</v>
      </c>
      <c r="W49" s="453">
        <v>100413</v>
      </c>
      <c r="X49" s="453">
        <v>106978</v>
      </c>
      <c r="Y49" s="454">
        <v>468976</v>
      </c>
      <c r="Z49" s="454">
        <v>170740</v>
      </c>
    </row>
    <row r="50" spans="1:26" ht="19.5" customHeight="1">
      <c r="A50" s="461">
        <f t="shared" si="1"/>
        <v>43</v>
      </c>
      <c r="B50" s="462" t="s">
        <v>84</v>
      </c>
      <c r="C50" s="445">
        <v>19178</v>
      </c>
      <c r="D50" s="445">
        <v>18684</v>
      </c>
      <c r="E50" s="446">
        <v>13129</v>
      </c>
      <c r="F50" s="463">
        <v>5185</v>
      </c>
      <c r="G50" s="463">
        <v>370</v>
      </c>
      <c r="H50" s="464">
        <v>494</v>
      </c>
      <c r="I50" s="449">
        <v>103</v>
      </c>
      <c r="J50" s="449">
        <v>6598</v>
      </c>
      <c r="K50" s="449">
        <v>4538</v>
      </c>
      <c r="L50" s="449">
        <v>5059</v>
      </c>
      <c r="M50" s="450">
        <v>6</v>
      </c>
      <c r="N50" s="449">
        <v>6</v>
      </c>
      <c r="O50" s="449">
        <v>18</v>
      </c>
      <c r="P50" s="449">
        <v>68</v>
      </c>
      <c r="Q50" s="449">
        <v>4242</v>
      </c>
      <c r="R50" s="449">
        <v>2483</v>
      </c>
      <c r="S50" s="449">
        <v>2731</v>
      </c>
      <c r="T50" s="449">
        <v>1</v>
      </c>
      <c r="U50" s="449">
        <v>0</v>
      </c>
      <c r="V50" s="449">
        <v>0</v>
      </c>
      <c r="W50" s="453">
        <v>18045</v>
      </c>
      <c r="X50" s="453">
        <v>18826</v>
      </c>
      <c r="Y50" s="454">
        <v>71896</v>
      </c>
      <c r="Z50" s="454">
        <v>28322</v>
      </c>
    </row>
    <row r="51" spans="1:26" ht="19.5" customHeight="1">
      <c r="A51" s="461">
        <f t="shared" si="1"/>
        <v>44</v>
      </c>
      <c r="B51" s="462" t="s">
        <v>85</v>
      </c>
      <c r="C51" s="445">
        <v>26932</v>
      </c>
      <c r="D51" s="445">
        <v>26489</v>
      </c>
      <c r="E51" s="446">
        <v>17498</v>
      </c>
      <c r="F51" s="463">
        <v>8562</v>
      </c>
      <c r="G51" s="463">
        <v>429</v>
      </c>
      <c r="H51" s="464">
        <v>443</v>
      </c>
      <c r="I51" s="449">
        <v>194</v>
      </c>
      <c r="J51" s="449">
        <v>9409</v>
      </c>
      <c r="K51" s="449">
        <v>6344</v>
      </c>
      <c r="L51" s="449">
        <v>7842</v>
      </c>
      <c r="M51" s="450">
        <v>1</v>
      </c>
      <c r="N51" s="449">
        <v>1</v>
      </c>
      <c r="O51" s="449">
        <v>3</v>
      </c>
      <c r="P51" s="449">
        <v>120</v>
      </c>
      <c r="Q51" s="449">
        <v>4185</v>
      </c>
      <c r="R51" s="449">
        <v>1518</v>
      </c>
      <c r="S51" s="449">
        <v>2067</v>
      </c>
      <c r="T51" s="449">
        <v>0</v>
      </c>
      <c r="U51" s="449">
        <v>0</v>
      </c>
      <c r="V51" s="449">
        <v>0</v>
      </c>
      <c r="W51" s="453">
        <v>21772</v>
      </c>
      <c r="X51" s="453">
        <v>23821</v>
      </c>
      <c r="Y51" s="454">
        <v>96932</v>
      </c>
      <c r="Z51" s="454">
        <v>38140</v>
      </c>
    </row>
    <row r="52" spans="1:26" ht="19.5" customHeight="1">
      <c r="A52" s="461">
        <f t="shared" si="1"/>
        <v>45</v>
      </c>
      <c r="B52" s="465" t="s">
        <v>86</v>
      </c>
      <c r="C52" s="445">
        <v>68820</v>
      </c>
      <c r="D52" s="445">
        <v>67550</v>
      </c>
      <c r="E52" s="446">
        <v>44504</v>
      </c>
      <c r="F52" s="463">
        <v>22379</v>
      </c>
      <c r="G52" s="463">
        <v>667</v>
      </c>
      <c r="H52" s="464">
        <v>1270</v>
      </c>
      <c r="I52" s="449">
        <v>332</v>
      </c>
      <c r="J52" s="449">
        <v>26859</v>
      </c>
      <c r="K52" s="449">
        <v>14861</v>
      </c>
      <c r="L52" s="449">
        <v>16769</v>
      </c>
      <c r="M52" s="450">
        <v>6</v>
      </c>
      <c r="N52" s="449">
        <v>5</v>
      </c>
      <c r="O52" s="449">
        <v>9</v>
      </c>
      <c r="P52" s="449">
        <v>295</v>
      </c>
      <c r="Q52" s="449">
        <v>37248</v>
      </c>
      <c r="R52" s="449">
        <v>13514</v>
      </c>
      <c r="S52" s="449">
        <v>14777</v>
      </c>
      <c r="T52" s="449">
        <v>3</v>
      </c>
      <c r="U52" s="449">
        <v>6</v>
      </c>
      <c r="V52" s="449">
        <v>16</v>
      </c>
      <c r="W52" s="453">
        <v>93129</v>
      </c>
      <c r="X52" s="453">
        <v>96314</v>
      </c>
      <c r="Y52" s="454">
        <v>189835</v>
      </c>
      <c r="Z52" s="454">
        <v>166913</v>
      </c>
    </row>
    <row r="53" spans="1:26" ht="19.5" customHeight="1">
      <c r="A53" s="461">
        <f t="shared" si="1"/>
        <v>46</v>
      </c>
      <c r="B53" s="465" t="s">
        <v>366</v>
      </c>
      <c r="C53" s="445">
        <v>36277</v>
      </c>
      <c r="D53" s="445">
        <v>35512</v>
      </c>
      <c r="E53" s="446">
        <v>27093</v>
      </c>
      <c r="F53" s="463">
        <v>7952</v>
      </c>
      <c r="G53" s="463">
        <v>467</v>
      </c>
      <c r="H53" s="464">
        <v>765</v>
      </c>
      <c r="I53" s="449">
        <v>147</v>
      </c>
      <c r="J53" s="449">
        <v>12860</v>
      </c>
      <c r="K53" s="449">
        <v>6852</v>
      </c>
      <c r="L53" s="449">
        <v>8590</v>
      </c>
      <c r="M53" s="450">
        <v>7</v>
      </c>
      <c r="N53" s="449">
        <v>2</v>
      </c>
      <c r="O53" s="449">
        <v>7</v>
      </c>
      <c r="P53" s="449">
        <v>44</v>
      </c>
      <c r="Q53" s="449">
        <v>5095</v>
      </c>
      <c r="R53" s="449">
        <v>1642</v>
      </c>
      <c r="S53" s="449">
        <v>2090</v>
      </c>
      <c r="T53" s="449">
        <v>2</v>
      </c>
      <c r="U53" s="449">
        <v>1</v>
      </c>
      <c r="V53" s="449">
        <v>2</v>
      </c>
      <c r="W53" s="453">
        <v>26652</v>
      </c>
      <c r="X53" s="453">
        <v>28844</v>
      </c>
      <c r="Y53" s="454">
        <v>178829</v>
      </c>
      <c r="Z53" s="454">
        <v>38073</v>
      </c>
    </row>
    <row r="54" spans="1:26" ht="19.5" customHeight="1">
      <c r="A54" s="461">
        <f t="shared" si="1"/>
        <v>47</v>
      </c>
      <c r="B54" s="465" t="s">
        <v>87</v>
      </c>
      <c r="C54" s="445">
        <v>18818</v>
      </c>
      <c r="D54" s="445">
        <v>18602</v>
      </c>
      <c r="E54" s="446">
        <v>13018</v>
      </c>
      <c r="F54" s="463">
        <v>5126</v>
      </c>
      <c r="G54" s="463">
        <v>458</v>
      </c>
      <c r="H54" s="464">
        <v>216</v>
      </c>
      <c r="I54" s="449">
        <v>61</v>
      </c>
      <c r="J54" s="449">
        <v>5708</v>
      </c>
      <c r="K54" s="449">
        <v>3727</v>
      </c>
      <c r="L54" s="449">
        <v>5872</v>
      </c>
      <c r="M54" s="450">
        <v>0</v>
      </c>
      <c r="N54" s="449">
        <v>0</v>
      </c>
      <c r="O54" s="449">
        <v>0</v>
      </c>
      <c r="P54" s="449">
        <v>47</v>
      </c>
      <c r="Q54" s="449">
        <v>1233</v>
      </c>
      <c r="R54" s="449">
        <v>567</v>
      </c>
      <c r="S54" s="449">
        <v>1123</v>
      </c>
      <c r="T54" s="449">
        <v>0</v>
      </c>
      <c r="U54" s="449">
        <v>1</v>
      </c>
      <c r="V54" s="449">
        <v>2</v>
      </c>
      <c r="W54" s="453">
        <v>11344</v>
      </c>
      <c r="X54" s="453">
        <v>14046</v>
      </c>
      <c r="Y54" s="454">
        <v>126571</v>
      </c>
      <c r="Z54" s="454">
        <v>19855</v>
      </c>
    </row>
    <row r="55" spans="1:26" ht="19.5" customHeight="1">
      <c r="A55" s="461">
        <f t="shared" si="1"/>
        <v>48</v>
      </c>
      <c r="B55" s="465" t="s">
        <v>195</v>
      </c>
      <c r="C55" s="445">
        <v>54186</v>
      </c>
      <c r="D55" s="445">
        <v>52162</v>
      </c>
      <c r="E55" s="446">
        <v>43362</v>
      </c>
      <c r="F55" s="463">
        <v>8540</v>
      </c>
      <c r="G55" s="463">
        <v>260</v>
      </c>
      <c r="H55" s="464">
        <v>2024</v>
      </c>
      <c r="I55" s="449">
        <v>244</v>
      </c>
      <c r="J55" s="449">
        <v>21159</v>
      </c>
      <c r="K55" s="449">
        <v>7868</v>
      </c>
      <c r="L55" s="449">
        <v>8928</v>
      </c>
      <c r="M55" s="450">
        <v>6</v>
      </c>
      <c r="N55" s="449">
        <v>6</v>
      </c>
      <c r="O55" s="449">
        <v>14</v>
      </c>
      <c r="P55" s="449">
        <v>112</v>
      </c>
      <c r="Q55" s="449">
        <v>13064</v>
      </c>
      <c r="R55" s="449">
        <v>5406</v>
      </c>
      <c r="S55" s="449">
        <v>5899</v>
      </c>
      <c r="T55" s="449">
        <v>0</v>
      </c>
      <c r="U55" s="449">
        <v>3</v>
      </c>
      <c r="V55" s="449">
        <v>9</v>
      </c>
      <c r="W55" s="453">
        <v>47868</v>
      </c>
      <c r="X55" s="453">
        <v>49435</v>
      </c>
      <c r="Y55" s="454">
        <v>151962</v>
      </c>
      <c r="Z55" s="454">
        <v>61425</v>
      </c>
    </row>
    <row r="56" spans="1:26" ht="19.5" customHeight="1">
      <c r="A56" s="461">
        <f t="shared" si="1"/>
        <v>49</v>
      </c>
      <c r="B56" s="465" t="s">
        <v>196</v>
      </c>
      <c r="C56" s="445">
        <v>8003</v>
      </c>
      <c r="D56" s="445">
        <v>7877</v>
      </c>
      <c r="E56" s="446">
        <v>5497</v>
      </c>
      <c r="F56" s="463">
        <v>1995</v>
      </c>
      <c r="G56" s="463">
        <v>385</v>
      </c>
      <c r="H56" s="464">
        <v>126</v>
      </c>
      <c r="I56" s="449">
        <v>34</v>
      </c>
      <c r="J56" s="449">
        <v>2838</v>
      </c>
      <c r="K56" s="449">
        <v>1671</v>
      </c>
      <c r="L56" s="449">
        <v>2402</v>
      </c>
      <c r="M56" s="450">
        <v>1</v>
      </c>
      <c r="N56" s="449">
        <v>1</v>
      </c>
      <c r="O56" s="449">
        <v>2</v>
      </c>
      <c r="P56" s="449">
        <v>18</v>
      </c>
      <c r="Q56" s="449">
        <v>3297</v>
      </c>
      <c r="R56" s="449">
        <v>933</v>
      </c>
      <c r="S56" s="449">
        <v>1495</v>
      </c>
      <c r="T56" s="449">
        <v>0</v>
      </c>
      <c r="U56" s="449">
        <v>0</v>
      </c>
      <c r="V56" s="449">
        <v>0</v>
      </c>
      <c r="W56" s="453">
        <v>8793</v>
      </c>
      <c r="X56" s="453">
        <v>10087</v>
      </c>
      <c r="Y56" s="454">
        <v>50912</v>
      </c>
      <c r="Z56" s="454">
        <v>14982</v>
      </c>
    </row>
    <row r="57" spans="1:26" ht="19.5" customHeight="1">
      <c r="A57" s="461">
        <f t="shared" si="0"/>
        <v>50</v>
      </c>
      <c r="B57" s="465" t="s">
        <v>197</v>
      </c>
      <c r="C57" s="445">
        <v>16841</v>
      </c>
      <c r="D57" s="445">
        <v>16644</v>
      </c>
      <c r="E57" s="446">
        <v>10740</v>
      </c>
      <c r="F57" s="463">
        <v>5753</v>
      </c>
      <c r="G57" s="463">
        <v>151</v>
      </c>
      <c r="H57" s="464">
        <v>197</v>
      </c>
      <c r="I57" s="449">
        <v>101</v>
      </c>
      <c r="J57" s="449">
        <v>8460</v>
      </c>
      <c r="K57" s="449">
        <v>4810</v>
      </c>
      <c r="L57" s="449">
        <v>5520</v>
      </c>
      <c r="M57" s="450">
        <v>2</v>
      </c>
      <c r="N57" s="449">
        <v>4</v>
      </c>
      <c r="O57" s="449">
        <v>9</v>
      </c>
      <c r="P57" s="449">
        <v>74</v>
      </c>
      <c r="Q57" s="449">
        <v>3743</v>
      </c>
      <c r="R57" s="449">
        <v>2372</v>
      </c>
      <c r="S57" s="449">
        <v>2685</v>
      </c>
      <c r="T57" s="449">
        <v>3</v>
      </c>
      <c r="U57" s="449">
        <v>0</v>
      </c>
      <c r="V57" s="449">
        <v>0</v>
      </c>
      <c r="W57" s="453">
        <v>19569</v>
      </c>
      <c r="X57" s="453">
        <v>20597</v>
      </c>
      <c r="Y57" s="454">
        <v>55526</v>
      </c>
      <c r="Z57" s="454">
        <v>28957</v>
      </c>
    </row>
    <row r="58" spans="1:26" ht="19.5" customHeight="1">
      <c r="A58" s="461">
        <f t="shared" si="0"/>
        <v>51</v>
      </c>
      <c r="B58" s="465" t="s">
        <v>198</v>
      </c>
      <c r="C58" s="445">
        <v>21256</v>
      </c>
      <c r="D58" s="445">
        <v>21012</v>
      </c>
      <c r="E58" s="446">
        <v>10451</v>
      </c>
      <c r="F58" s="463">
        <v>10383</v>
      </c>
      <c r="G58" s="463">
        <v>178</v>
      </c>
      <c r="H58" s="464">
        <v>244</v>
      </c>
      <c r="I58" s="449">
        <v>78</v>
      </c>
      <c r="J58" s="449">
        <v>6063</v>
      </c>
      <c r="K58" s="449">
        <v>4172</v>
      </c>
      <c r="L58" s="449">
        <v>4944</v>
      </c>
      <c r="M58" s="450">
        <v>1</v>
      </c>
      <c r="N58" s="449">
        <v>2</v>
      </c>
      <c r="O58" s="449">
        <v>3</v>
      </c>
      <c r="P58" s="449">
        <v>61</v>
      </c>
      <c r="Q58" s="449">
        <v>2924</v>
      </c>
      <c r="R58" s="449">
        <v>1978</v>
      </c>
      <c r="S58" s="449">
        <v>2355</v>
      </c>
      <c r="T58" s="449">
        <v>0</v>
      </c>
      <c r="U58" s="449">
        <v>3</v>
      </c>
      <c r="V58" s="449">
        <v>7</v>
      </c>
      <c r="W58" s="453">
        <v>15282</v>
      </c>
      <c r="X58" s="453">
        <v>16436</v>
      </c>
      <c r="Y58" s="454">
        <v>68575</v>
      </c>
      <c r="Z58" s="454">
        <v>41147</v>
      </c>
    </row>
    <row r="59" spans="1:26" ht="19.5" customHeight="1">
      <c r="A59" s="461">
        <f t="shared" si="0"/>
        <v>52</v>
      </c>
      <c r="B59" s="465" t="s">
        <v>199</v>
      </c>
      <c r="C59" s="445">
        <v>25962</v>
      </c>
      <c r="D59" s="445">
        <v>25300</v>
      </c>
      <c r="E59" s="446">
        <v>18587</v>
      </c>
      <c r="F59" s="463">
        <v>6356</v>
      </c>
      <c r="G59" s="463">
        <v>357</v>
      </c>
      <c r="H59" s="464">
        <v>662</v>
      </c>
      <c r="I59" s="449">
        <v>158</v>
      </c>
      <c r="J59" s="449">
        <v>12947</v>
      </c>
      <c r="K59" s="449">
        <v>7449</v>
      </c>
      <c r="L59" s="449">
        <v>8584</v>
      </c>
      <c r="M59" s="450">
        <v>4</v>
      </c>
      <c r="N59" s="449">
        <v>4</v>
      </c>
      <c r="O59" s="449">
        <v>11</v>
      </c>
      <c r="P59" s="449">
        <v>128</v>
      </c>
      <c r="Q59" s="449">
        <v>8308</v>
      </c>
      <c r="R59" s="449">
        <v>4292</v>
      </c>
      <c r="S59" s="449">
        <v>4847</v>
      </c>
      <c r="T59" s="449">
        <v>2</v>
      </c>
      <c r="U59" s="449">
        <v>3</v>
      </c>
      <c r="V59" s="449">
        <v>9</v>
      </c>
      <c r="W59" s="453">
        <v>33295</v>
      </c>
      <c r="X59" s="453">
        <v>34998</v>
      </c>
      <c r="Y59" s="454">
        <v>122725</v>
      </c>
      <c r="Z59" s="454">
        <v>43185</v>
      </c>
    </row>
    <row r="60" spans="1:26" ht="19.5" customHeight="1">
      <c r="A60" s="461">
        <f t="shared" si="0"/>
        <v>53</v>
      </c>
      <c r="B60" s="465" t="s">
        <v>200</v>
      </c>
      <c r="C60" s="445">
        <v>12534</v>
      </c>
      <c r="D60" s="445">
        <v>12256</v>
      </c>
      <c r="E60" s="446">
        <v>7200</v>
      </c>
      <c r="F60" s="463">
        <v>4894</v>
      </c>
      <c r="G60" s="463">
        <v>162</v>
      </c>
      <c r="H60" s="464">
        <v>278</v>
      </c>
      <c r="I60" s="449">
        <v>58</v>
      </c>
      <c r="J60" s="449">
        <v>4236</v>
      </c>
      <c r="K60" s="449">
        <v>3218</v>
      </c>
      <c r="L60" s="449">
        <v>3979</v>
      </c>
      <c r="M60" s="450">
        <v>0</v>
      </c>
      <c r="N60" s="449">
        <v>3</v>
      </c>
      <c r="O60" s="449">
        <v>9</v>
      </c>
      <c r="P60" s="449">
        <v>94</v>
      </c>
      <c r="Q60" s="449">
        <v>5512</v>
      </c>
      <c r="R60" s="449">
        <v>1217</v>
      </c>
      <c r="S60" s="449">
        <v>1551</v>
      </c>
      <c r="T60" s="449">
        <v>0</v>
      </c>
      <c r="U60" s="449">
        <v>1</v>
      </c>
      <c r="V60" s="449">
        <v>2</v>
      </c>
      <c r="W60" s="453">
        <v>14339</v>
      </c>
      <c r="X60" s="453">
        <v>15441</v>
      </c>
      <c r="Y60" s="454">
        <v>30381</v>
      </c>
      <c r="Z60" s="454">
        <v>29105</v>
      </c>
    </row>
    <row r="61" spans="1:26" ht="19.5" customHeight="1">
      <c r="A61" s="466">
        <f t="shared" si="0"/>
        <v>54</v>
      </c>
      <c r="B61" s="462" t="s">
        <v>317</v>
      </c>
      <c r="C61" s="445">
        <v>37807</v>
      </c>
      <c r="D61" s="445">
        <v>36640</v>
      </c>
      <c r="E61" s="446">
        <v>30049</v>
      </c>
      <c r="F61" s="463">
        <v>6265</v>
      </c>
      <c r="G61" s="463">
        <v>326</v>
      </c>
      <c r="H61" s="464">
        <v>1167</v>
      </c>
      <c r="I61" s="449">
        <v>264</v>
      </c>
      <c r="J61" s="449">
        <v>16888</v>
      </c>
      <c r="K61" s="449">
        <v>10613</v>
      </c>
      <c r="L61" s="449">
        <v>12532</v>
      </c>
      <c r="M61" s="450">
        <v>4</v>
      </c>
      <c r="N61" s="449">
        <v>0</v>
      </c>
      <c r="O61" s="449">
        <v>0</v>
      </c>
      <c r="P61" s="449">
        <v>138</v>
      </c>
      <c r="Q61" s="449">
        <v>10168</v>
      </c>
      <c r="R61" s="449">
        <v>4498</v>
      </c>
      <c r="S61" s="449">
        <v>5188</v>
      </c>
      <c r="T61" s="449">
        <v>3</v>
      </c>
      <c r="U61" s="449">
        <v>1</v>
      </c>
      <c r="V61" s="449">
        <v>2</v>
      </c>
      <c r="W61" s="453">
        <v>42577</v>
      </c>
      <c r="X61" s="453">
        <v>45187</v>
      </c>
      <c r="Y61" s="454">
        <v>134655</v>
      </c>
      <c r="Z61" s="454">
        <v>47357</v>
      </c>
    </row>
    <row r="62" spans="1:26" ht="19.5" customHeight="1">
      <c r="A62" s="466">
        <f t="shared" si="0"/>
        <v>55</v>
      </c>
      <c r="B62" s="462" t="s">
        <v>318</v>
      </c>
      <c r="C62" s="445">
        <v>49536</v>
      </c>
      <c r="D62" s="445">
        <v>47526</v>
      </c>
      <c r="E62" s="446">
        <v>34036</v>
      </c>
      <c r="F62" s="463">
        <v>12855</v>
      </c>
      <c r="G62" s="463">
        <v>635</v>
      </c>
      <c r="H62" s="464">
        <v>2010</v>
      </c>
      <c r="I62" s="449">
        <v>329</v>
      </c>
      <c r="J62" s="449">
        <v>21228</v>
      </c>
      <c r="K62" s="449">
        <v>12230</v>
      </c>
      <c r="L62" s="449">
        <v>14474</v>
      </c>
      <c r="M62" s="450">
        <v>11</v>
      </c>
      <c r="N62" s="449">
        <v>11</v>
      </c>
      <c r="O62" s="449">
        <v>27</v>
      </c>
      <c r="P62" s="449">
        <v>225</v>
      </c>
      <c r="Q62" s="449">
        <v>18066</v>
      </c>
      <c r="R62" s="449">
        <v>8910</v>
      </c>
      <c r="S62" s="449">
        <v>10231</v>
      </c>
      <c r="T62" s="449">
        <v>6</v>
      </c>
      <c r="U62" s="449">
        <v>8</v>
      </c>
      <c r="V62" s="449">
        <v>14</v>
      </c>
      <c r="W62" s="453">
        <v>61024</v>
      </c>
      <c r="X62" s="453">
        <v>64611</v>
      </c>
      <c r="Y62" s="454">
        <v>184813</v>
      </c>
      <c r="Z62" s="454">
        <v>90454</v>
      </c>
    </row>
    <row r="63" spans="1:26" ht="19.5" customHeight="1">
      <c r="A63" s="466">
        <f t="shared" si="0"/>
        <v>56</v>
      </c>
      <c r="B63" s="462" t="s">
        <v>233</v>
      </c>
      <c r="C63" s="445">
        <v>5111</v>
      </c>
      <c r="D63" s="445">
        <v>5040</v>
      </c>
      <c r="E63" s="446">
        <v>3922</v>
      </c>
      <c r="F63" s="463">
        <v>922</v>
      </c>
      <c r="G63" s="463">
        <v>196</v>
      </c>
      <c r="H63" s="464">
        <v>71</v>
      </c>
      <c r="I63" s="449">
        <v>31</v>
      </c>
      <c r="J63" s="449">
        <v>1499</v>
      </c>
      <c r="K63" s="449">
        <v>1319</v>
      </c>
      <c r="L63" s="449">
        <v>1935</v>
      </c>
      <c r="M63" s="450">
        <v>0</v>
      </c>
      <c r="N63" s="449">
        <v>4</v>
      </c>
      <c r="O63" s="449">
        <v>14</v>
      </c>
      <c r="P63" s="449">
        <v>11</v>
      </c>
      <c r="Q63" s="449">
        <v>257</v>
      </c>
      <c r="R63" s="449">
        <v>172</v>
      </c>
      <c r="S63" s="449">
        <v>295</v>
      </c>
      <c r="T63" s="449">
        <v>1</v>
      </c>
      <c r="U63" s="449">
        <v>0</v>
      </c>
      <c r="V63" s="449">
        <v>0</v>
      </c>
      <c r="W63" s="453">
        <v>3294</v>
      </c>
      <c r="X63" s="453">
        <v>4043</v>
      </c>
      <c r="Y63" s="454">
        <v>36292</v>
      </c>
      <c r="Z63" s="454">
        <v>3749</v>
      </c>
    </row>
    <row r="64" spans="1:26" ht="19.5" customHeight="1">
      <c r="A64" s="466">
        <f t="shared" si="0"/>
        <v>57</v>
      </c>
      <c r="B64" s="462" t="s">
        <v>25</v>
      </c>
      <c r="C64" s="445">
        <v>7610</v>
      </c>
      <c r="D64" s="445">
        <v>7273</v>
      </c>
      <c r="E64" s="446">
        <v>4927</v>
      </c>
      <c r="F64" s="463">
        <v>2133</v>
      </c>
      <c r="G64" s="463">
        <v>213</v>
      </c>
      <c r="H64" s="464">
        <v>337</v>
      </c>
      <c r="I64" s="449">
        <v>67</v>
      </c>
      <c r="J64" s="449">
        <v>4644</v>
      </c>
      <c r="K64" s="449">
        <v>2767</v>
      </c>
      <c r="L64" s="449">
        <v>3109</v>
      </c>
      <c r="M64" s="450">
        <v>2</v>
      </c>
      <c r="N64" s="449">
        <v>2</v>
      </c>
      <c r="O64" s="449">
        <v>2</v>
      </c>
      <c r="P64" s="449">
        <v>54</v>
      </c>
      <c r="Q64" s="449">
        <v>3182</v>
      </c>
      <c r="R64" s="449">
        <v>1799</v>
      </c>
      <c r="S64" s="449">
        <v>2001</v>
      </c>
      <c r="T64" s="449">
        <v>0</v>
      </c>
      <c r="U64" s="449">
        <v>0</v>
      </c>
      <c r="V64" s="449">
        <v>0</v>
      </c>
      <c r="W64" s="453">
        <v>12517</v>
      </c>
      <c r="X64" s="453">
        <v>13061</v>
      </c>
      <c r="Y64" s="454">
        <v>25981</v>
      </c>
      <c r="Z64" s="454">
        <v>15760</v>
      </c>
    </row>
    <row r="65" spans="1:26" ht="19.5" customHeight="1">
      <c r="A65" s="466">
        <f>+A64+1</f>
        <v>58</v>
      </c>
      <c r="B65" s="462" t="s">
        <v>26</v>
      </c>
      <c r="C65" s="445">
        <v>24652</v>
      </c>
      <c r="D65" s="445">
        <v>24056</v>
      </c>
      <c r="E65" s="446">
        <v>13265</v>
      </c>
      <c r="F65" s="463">
        <v>10003</v>
      </c>
      <c r="G65" s="463">
        <v>788</v>
      </c>
      <c r="H65" s="464">
        <v>596</v>
      </c>
      <c r="I65" s="449">
        <v>146</v>
      </c>
      <c r="J65" s="449">
        <v>9972</v>
      </c>
      <c r="K65" s="449">
        <v>6860</v>
      </c>
      <c r="L65" s="449">
        <v>8095</v>
      </c>
      <c r="M65" s="450">
        <v>4</v>
      </c>
      <c r="N65" s="449">
        <v>4</v>
      </c>
      <c r="O65" s="449">
        <v>8</v>
      </c>
      <c r="P65" s="449">
        <v>92</v>
      </c>
      <c r="Q65" s="449">
        <v>8218</v>
      </c>
      <c r="R65" s="449">
        <v>5772</v>
      </c>
      <c r="S65" s="449">
        <v>6648</v>
      </c>
      <c r="T65" s="449">
        <v>1</v>
      </c>
      <c r="U65" s="449">
        <v>6</v>
      </c>
      <c r="V65" s="449">
        <v>19</v>
      </c>
      <c r="W65" s="453">
        <v>31075</v>
      </c>
      <c r="X65" s="453">
        <v>33203</v>
      </c>
      <c r="Y65" s="454">
        <v>77098</v>
      </c>
      <c r="Z65" s="454">
        <v>56005</v>
      </c>
    </row>
    <row r="66" spans="1:26" ht="19.5" customHeight="1">
      <c r="A66" s="466">
        <f>+A65+1</f>
        <v>59</v>
      </c>
      <c r="B66" s="462" t="s">
        <v>27</v>
      </c>
      <c r="C66" s="445">
        <v>36407</v>
      </c>
      <c r="D66" s="445">
        <v>34824</v>
      </c>
      <c r="E66" s="446">
        <v>29694</v>
      </c>
      <c r="F66" s="463">
        <v>4962</v>
      </c>
      <c r="G66" s="463">
        <v>168</v>
      </c>
      <c r="H66" s="464">
        <v>1583</v>
      </c>
      <c r="I66" s="449">
        <v>154</v>
      </c>
      <c r="J66" s="449">
        <v>14064</v>
      </c>
      <c r="K66" s="449">
        <v>7597</v>
      </c>
      <c r="L66" s="449">
        <v>8670</v>
      </c>
      <c r="M66" s="450">
        <v>0</v>
      </c>
      <c r="N66" s="449">
        <v>2</v>
      </c>
      <c r="O66" s="449">
        <v>3</v>
      </c>
      <c r="P66" s="449">
        <v>63</v>
      </c>
      <c r="Q66" s="449">
        <v>8820</v>
      </c>
      <c r="R66" s="449">
        <v>3775</v>
      </c>
      <c r="S66" s="449">
        <v>4131</v>
      </c>
      <c r="T66" s="449">
        <v>2</v>
      </c>
      <c r="U66" s="449">
        <v>0</v>
      </c>
      <c r="V66" s="449">
        <v>0</v>
      </c>
      <c r="W66" s="453">
        <v>34477</v>
      </c>
      <c r="X66" s="453">
        <v>35907</v>
      </c>
      <c r="Y66" s="454">
        <v>113740</v>
      </c>
      <c r="Z66" s="454">
        <v>39089</v>
      </c>
    </row>
    <row r="67" spans="1:26" ht="19.5" customHeight="1">
      <c r="A67" s="466">
        <f t="shared" ref="A67:A88" si="2">+A66+1</f>
        <v>60</v>
      </c>
      <c r="B67" s="462" t="s">
        <v>210</v>
      </c>
      <c r="C67" s="445">
        <v>21065</v>
      </c>
      <c r="D67" s="445">
        <v>20634</v>
      </c>
      <c r="E67" s="446">
        <v>13659</v>
      </c>
      <c r="F67" s="463">
        <v>6434</v>
      </c>
      <c r="G67" s="463">
        <v>541</v>
      </c>
      <c r="H67" s="464">
        <v>431</v>
      </c>
      <c r="I67" s="449">
        <v>161</v>
      </c>
      <c r="J67" s="449">
        <v>8968</v>
      </c>
      <c r="K67" s="449">
        <v>6446</v>
      </c>
      <c r="L67" s="449">
        <v>7327</v>
      </c>
      <c r="M67" s="450">
        <v>5</v>
      </c>
      <c r="N67" s="449">
        <v>4</v>
      </c>
      <c r="O67" s="449">
        <v>11</v>
      </c>
      <c r="P67" s="449">
        <v>142</v>
      </c>
      <c r="Q67" s="449">
        <v>11091</v>
      </c>
      <c r="R67" s="449">
        <v>4589</v>
      </c>
      <c r="S67" s="449">
        <v>5152</v>
      </c>
      <c r="T67" s="449">
        <v>0</v>
      </c>
      <c r="U67" s="449">
        <v>3</v>
      </c>
      <c r="V67" s="449">
        <v>8</v>
      </c>
      <c r="W67" s="453">
        <v>31409</v>
      </c>
      <c r="X67" s="453">
        <v>32865</v>
      </c>
      <c r="Y67" s="454">
        <v>99055</v>
      </c>
      <c r="Z67" s="454">
        <v>49889</v>
      </c>
    </row>
    <row r="68" spans="1:26" ht="19.5" customHeight="1">
      <c r="A68" s="466">
        <f t="shared" si="2"/>
        <v>61</v>
      </c>
      <c r="B68" s="462" t="s">
        <v>211</v>
      </c>
      <c r="C68" s="445">
        <v>23716</v>
      </c>
      <c r="D68" s="445">
        <v>22900</v>
      </c>
      <c r="E68" s="446">
        <v>20008</v>
      </c>
      <c r="F68" s="463">
        <v>2640</v>
      </c>
      <c r="G68" s="463">
        <v>252</v>
      </c>
      <c r="H68" s="464">
        <v>816</v>
      </c>
      <c r="I68" s="449">
        <v>171</v>
      </c>
      <c r="J68" s="449">
        <v>13969</v>
      </c>
      <c r="K68" s="449">
        <v>7920</v>
      </c>
      <c r="L68" s="449">
        <v>9389</v>
      </c>
      <c r="M68" s="450">
        <v>0</v>
      </c>
      <c r="N68" s="449">
        <v>2</v>
      </c>
      <c r="O68" s="449">
        <v>7</v>
      </c>
      <c r="P68" s="449">
        <v>72</v>
      </c>
      <c r="Q68" s="449">
        <v>3754</v>
      </c>
      <c r="R68" s="449">
        <v>1913</v>
      </c>
      <c r="S68" s="449">
        <v>2273</v>
      </c>
      <c r="T68" s="449">
        <v>0</v>
      </c>
      <c r="U68" s="449">
        <v>0</v>
      </c>
      <c r="V68" s="449">
        <v>0</v>
      </c>
      <c r="W68" s="453">
        <v>27801</v>
      </c>
      <c r="X68" s="453">
        <v>29635</v>
      </c>
      <c r="Y68" s="454">
        <v>111467</v>
      </c>
      <c r="Z68" s="454">
        <v>18910</v>
      </c>
    </row>
    <row r="69" spans="1:26" s="12" customFormat="1" ht="19.5" customHeight="1">
      <c r="A69" s="466">
        <f t="shared" si="2"/>
        <v>62</v>
      </c>
      <c r="B69" s="462" t="s">
        <v>212</v>
      </c>
      <c r="C69" s="445">
        <v>2823</v>
      </c>
      <c r="D69" s="445">
        <v>2778</v>
      </c>
      <c r="E69" s="446">
        <v>1774</v>
      </c>
      <c r="F69" s="463">
        <v>758</v>
      </c>
      <c r="G69" s="463">
        <v>246</v>
      </c>
      <c r="H69" s="464">
        <v>45</v>
      </c>
      <c r="I69" s="449">
        <v>17</v>
      </c>
      <c r="J69" s="449">
        <v>1111</v>
      </c>
      <c r="K69" s="449">
        <v>852</v>
      </c>
      <c r="L69" s="449">
        <v>1061</v>
      </c>
      <c r="M69" s="450">
        <v>0</v>
      </c>
      <c r="N69" s="449">
        <v>0</v>
      </c>
      <c r="O69" s="449">
        <v>0</v>
      </c>
      <c r="P69" s="449">
        <v>10</v>
      </c>
      <c r="Q69" s="449">
        <v>121</v>
      </c>
      <c r="R69" s="449">
        <v>50</v>
      </c>
      <c r="S69" s="449">
        <v>66</v>
      </c>
      <c r="T69" s="449">
        <v>0</v>
      </c>
      <c r="U69" s="449">
        <v>2</v>
      </c>
      <c r="V69" s="449">
        <v>3</v>
      </c>
      <c r="W69" s="453">
        <v>2163</v>
      </c>
      <c r="X69" s="453">
        <v>2389</v>
      </c>
      <c r="Y69" s="454">
        <v>7682</v>
      </c>
      <c r="Z69" s="454">
        <v>2712</v>
      </c>
    </row>
    <row r="70" spans="1:26" s="12" customFormat="1" ht="19.5" customHeight="1">
      <c r="A70" s="466">
        <f t="shared" si="2"/>
        <v>63</v>
      </c>
      <c r="B70" s="462" t="s">
        <v>204</v>
      </c>
      <c r="C70" s="445">
        <v>56898</v>
      </c>
      <c r="D70" s="445">
        <v>56272</v>
      </c>
      <c r="E70" s="446">
        <v>40949</v>
      </c>
      <c r="F70" s="463">
        <v>14293</v>
      </c>
      <c r="G70" s="463">
        <v>1030</v>
      </c>
      <c r="H70" s="464">
        <v>626</v>
      </c>
      <c r="I70" s="449">
        <v>143</v>
      </c>
      <c r="J70" s="449">
        <v>8993</v>
      </c>
      <c r="K70" s="449">
        <v>7111</v>
      </c>
      <c r="L70" s="449">
        <v>10964</v>
      </c>
      <c r="M70" s="450">
        <v>5</v>
      </c>
      <c r="N70" s="449">
        <v>8</v>
      </c>
      <c r="O70" s="449">
        <v>31</v>
      </c>
      <c r="P70" s="449">
        <v>97</v>
      </c>
      <c r="Q70" s="449">
        <v>2782</v>
      </c>
      <c r="R70" s="449">
        <v>1371</v>
      </c>
      <c r="S70" s="449">
        <v>2996</v>
      </c>
      <c r="T70" s="449">
        <v>1</v>
      </c>
      <c r="U70" s="449">
        <v>2</v>
      </c>
      <c r="V70" s="449">
        <v>3</v>
      </c>
      <c r="W70" s="453">
        <v>20513</v>
      </c>
      <c r="X70" s="453">
        <v>26015</v>
      </c>
      <c r="Y70" s="454">
        <v>320513</v>
      </c>
      <c r="Z70" s="454">
        <v>53691</v>
      </c>
    </row>
    <row r="71" spans="1:26" ht="19.5" customHeight="1">
      <c r="A71" s="466">
        <f t="shared" si="2"/>
        <v>64</v>
      </c>
      <c r="B71" s="462" t="s">
        <v>205</v>
      </c>
      <c r="C71" s="445">
        <v>19223</v>
      </c>
      <c r="D71" s="445">
        <v>18644</v>
      </c>
      <c r="E71" s="446">
        <v>12860</v>
      </c>
      <c r="F71" s="463">
        <v>5598</v>
      </c>
      <c r="G71" s="463">
        <v>186</v>
      </c>
      <c r="H71" s="464">
        <v>579</v>
      </c>
      <c r="I71" s="449">
        <v>153</v>
      </c>
      <c r="J71" s="449">
        <v>9090</v>
      </c>
      <c r="K71" s="449">
        <v>4201</v>
      </c>
      <c r="L71" s="449">
        <v>4722</v>
      </c>
      <c r="M71" s="450">
        <v>2</v>
      </c>
      <c r="N71" s="449">
        <v>2</v>
      </c>
      <c r="O71" s="449">
        <v>2</v>
      </c>
      <c r="P71" s="449">
        <v>58</v>
      </c>
      <c r="Q71" s="449">
        <v>7287</v>
      </c>
      <c r="R71" s="449">
        <v>2810</v>
      </c>
      <c r="S71" s="449">
        <v>3088</v>
      </c>
      <c r="T71" s="449">
        <v>3</v>
      </c>
      <c r="U71" s="449">
        <v>2</v>
      </c>
      <c r="V71" s="449">
        <v>6</v>
      </c>
      <c r="W71" s="453">
        <v>23608</v>
      </c>
      <c r="X71" s="453">
        <v>24411</v>
      </c>
      <c r="Y71" s="454">
        <v>53071</v>
      </c>
      <c r="Z71" s="454">
        <v>36639</v>
      </c>
    </row>
    <row r="72" spans="1:26" ht="19.5" customHeight="1">
      <c r="A72" s="466">
        <f t="shared" si="2"/>
        <v>65</v>
      </c>
      <c r="B72" s="462" t="s">
        <v>206</v>
      </c>
      <c r="C72" s="445">
        <v>20841</v>
      </c>
      <c r="D72" s="445">
        <v>20573</v>
      </c>
      <c r="E72" s="446">
        <v>18174</v>
      </c>
      <c r="F72" s="463">
        <v>1871</v>
      </c>
      <c r="G72" s="463">
        <v>528</v>
      </c>
      <c r="H72" s="464">
        <v>268</v>
      </c>
      <c r="I72" s="449">
        <v>79</v>
      </c>
      <c r="J72" s="449">
        <v>5141</v>
      </c>
      <c r="K72" s="449">
        <v>3440</v>
      </c>
      <c r="L72" s="449">
        <v>5188</v>
      </c>
      <c r="M72" s="450">
        <v>1</v>
      </c>
      <c r="N72" s="449">
        <v>7</v>
      </c>
      <c r="O72" s="449">
        <v>25</v>
      </c>
      <c r="P72" s="449">
        <v>21</v>
      </c>
      <c r="Q72" s="449">
        <v>1144</v>
      </c>
      <c r="R72" s="449">
        <v>448</v>
      </c>
      <c r="S72" s="449">
        <v>752</v>
      </c>
      <c r="T72" s="449">
        <v>0</v>
      </c>
      <c r="U72" s="449">
        <v>1</v>
      </c>
      <c r="V72" s="449">
        <v>6</v>
      </c>
      <c r="W72" s="453">
        <v>10282</v>
      </c>
      <c r="X72" s="453">
        <v>12357</v>
      </c>
      <c r="Y72" s="454">
        <v>141408</v>
      </c>
      <c r="Z72" s="454">
        <v>9132</v>
      </c>
    </row>
    <row r="73" spans="1:26" ht="19.5" customHeight="1">
      <c r="A73" s="466">
        <f t="shared" si="2"/>
        <v>66</v>
      </c>
      <c r="B73" s="462" t="s">
        <v>171</v>
      </c>
      <c r="C73" s="445">
        <v>21006</v>
      </c>
      <c r="D73" s="445">
        <v>20762</v>
      </c>
      <c r="E73" s="446">
        <v>10891</v>
      </c>
      <c r="F73" s="463">
        <v>9381</v>
      </c>
      <c r="G73" s="463">
        <v>490</v>
      </c>
      <c r="H73" s="464">
        <v>244</v>
      </c>
      <c r="I73" s="449">
        <v>138</v>
      </c>
      <c r="J73" s="449">
        <v>11206</v>
      </c>
      <c r="K73" s="449">
        <v>6398</v>
      </c>
      <c r="L73" s="449">
        <v>7453</v>
      </c>
      <c r="M73" s="450">
        <v>5</v>
      </c>
      <c r="N73" s="449">
        <v>3</v>
      </c>
      <c r="O73" s="449">
        <v>4</v>
      </c>
      <c r="P73" s="449">
        <v>84</v>
      </c>
      <c r="Q73" s="449">
        <v>10523</v>
      </c>
      <c r="R73" s="449">
        <v>6039</v>
      </c>
      <c r="S73" s="449">
        <v>6853</v>
      </c>
      <c r="T73" s="449">
        <v>0</v>
      </c>
      <c r="U73" s="449">
        <v>3</v>
      </c>
      <c r="V73" s="449">
        <v>5</v>
      </c>
      <c r="W73" s="453">
        <v>34399</v>
      </c>
      <c r="X73" s="453">
        <v>36271</v>
      </c>
      <c r="Y73" s="454">
        <v>90702</v>
      </c>
      <c r="Z73" s="454">
        <v>59317</v>
      </c>
    </row>
    <row r="74" spans="1:26" ht="19.5" customHeight="1">
      <c r="A74" s="466">
        <f t="shared" si="2"/>
        <v>67</v>
      </c>
      <c r="B74" s="462" t="s">
        <v>172</v>
      </c>
      <c r="C74" s="445">
        <v>12810</v>
      </c>
      <c r="D74" s="445">
        <v>12196</v>
      </c>
      <c r="E74" s="446">
        <v>11081</v>
      </c>
      <c r="F74" s="463">
        <v>965</v>
      </c>
      <c r="G74" s="463">
        <v>150</v>
      </c>
      <c r="H74" s="464">
        <v>614</v>
      </c>
      <c r="I74" s="449">
        <v>128</v>
      </c>
      <c r="J74" s="449">
        <v>8957</v>
      </c>
      <c r="K74" s="449">
        <v>3551</v>
      </c>
      <c r="L74" s="449">
        <v>4119</v>
      </c>
      <c r="M74" s="450">
        <v>0</v>
      </c>
      <c r="N74" s="449">
        <v>5</v>
      </c>
      <c r="O74" s="449">
        <v>12</v>
      </c>
      <c r="P74" s="449">
        <v>17</v>
      </c>
      <c r="Q74" s="449">
        <v>112</v>
      </c>
      <c r="R74" s="449">
        <v>75</v>
      </c>
      <c r="S74" s="449">
        <v>99</v>
      </c>
      <c r="T74" s="449">
        <v>0</v>
      </c>
      <c r="U74" s="449">
        <v>0</v>
      </c>
      <c r="V74" s="449">
        <v>0</v>
      </c>
      <c r="W74" s="453">
        <v>12845</v>
      </c>
      <c r="X74" s="453">
        <v>13444</v>
      </c>
      <c r="Y74" s="454">
        <v>46139</v>
      </c>
      <c r="Z74" s="454">
        <v>3383</v>
      </c>
    </row>
    <row r="75" spans="1:26" ht="19.5" customHeight="1">
      <c r="A75" s="461">
        <f t="shared" si="2"/>
        <v>68</v>
      </c>
      <c r="B75" s="462" t="s">
        <v>173</v>
      </c>
      <c r="C75" s="445">
        <v>21251</v>
      </c>
      <c r="D75" s="445">
        <v>20813</v>
      </c>
      <c r="E75" s="446">
        <v>12881</v>
      </c>
      <c r="F75" s="463">
        <v>7722</v>
      </c>
      <c r="G75" s="463">
        <v>210</v>
      </c>
      <c r="H75" s="464">
        <v>438</v>
      </c>
      <c r="I75" s="449">
        <v>93</v>
      </c>
      <c r="J75" s="449">
        <v>8135</v>
      </c>
      <c r="K75" s="449">
        <v>3935</v>
      </c>
      <c r="L75" s="449">
        <v>4727</v>
      </c>
      <c r="M75" s="450">
        <v>1</v>
      </c>
      <c r="N75" s="449">
        <v>3</v>
      </c>
      <c r="O75" s="449">
        <v>7</v>
      </c>
      <c r="P75" s="449">
        <v>59</v>
      </c>
      <c r="Q75" s="449">
        <v>6210</v>
      </c>
      <c r="R75" s="449">
        <v>2706</v>
      </c>
      <c r="S75" s="449">
        <v>3284</v>
      </c>
      <c r="T75" s="449">
        <v>0</v>
      </c>
      <c r="U75" s="449">
        <v>4</v>
      </c>
      <c r="V75" s="449">
        <v>9</v>
      </c>
      <c r="W75" s="453">
        <v>21146</v>
      </c>
      <c r="X75" s="453">
        <v>22525</v>
      </c>
      <c r="Y75" s="454">
        <v>100013</v>
      </c>
      <c r="Z75" s="454">
        <v>41053</v>
      </c>
    </row>
    <row r="76" spans="1:26" ht="19.5" customHeight="1">
      <c r="A76" s="461">
        <f t="shared" si="2"/>
        <v>69</v>
      </c>
      <c r="B76" s="462" t="s">
        <v>254</v>
      </c>
      <c r="C76" s="445">
        <v>3045</v>
      </c>
      <c r="D76" s="445">
        <v>3007</v>
      </c>
      <c r="E76" s="446">
        <v>1645</v>
      </c>
      <c r="F76" s="463">
        <v>1259</v>
      </c>
      <c r="G76" s="463">
        <v>103</v>
      </c>
      <c r="H76" s="464">
        <v>38</v>
      </c>
      <c r="I76" s="449">
        <v>18</v>
      </c>
      <c r="J76" s="449">
        <v>1503</v>
      </c>
      <c r="K76" s="449">
        <v>1104</v>
      </c>
      <c r="L76" s="449">
        <v>1311</v>
      </c>
      <c r="M76" s="450">
        <v>1</v>
      </c>
      <c r="N76" s="449">
        <v>0</v>
      </c>
      <c r="O76" s="449">
        <v>0</v>
      </c>
      <c r="P76" s="449">
        <v>20</v>
      </c>
      <c r="Q76" s="449">
        <v>756</v>
      </c>
      <c r="R76" s="449">
        <v>533</v>
      </c>
      <c r="S76" s="449">
        <v>647</v>
      </c>
      <c r="T76" s="449">
        <v>0</v>
      </c>
      <c r="U76" s="449">
        <v>0</v>
      </c>
      <c r="V76" s="449">
        <v>0</v>
      </c>
      <c r="W76" s="453">
        <v>3935</v>
      </c>
      <c r="X76" s="453">
        <v>4256</v>
      </c>
      <c r="Y76" s="454">
        <v>9694</v>
      </c>
      <c r="Z76" s="454">
        <v>6267</v>
      </c>
    </row>
    <row r="77" spans="1:26" ht="19.5" customHeight="1">
      <c r="A77" s="461">
        <f t="shared" si="2"/>
        <v>70</v>
      </c>
      <c r="B77" s="462" t="s">
        <v>255</v>
      </c>
      <c r="C77" s="445">
        <v>12570</v>
      </c>
      <c r="D77" s="445">
        <v>12405</v>
      </c>
      <c r="E77" s="446">
        <v>7535</v>
      </c>
      <c r="F77" s="463">
        <v>4685</v>
      </c>
      <c r="G77" s="463">
        <v>185</v>
      </c>
      <c r="H77" s="464">
        <v>165</v>
      </c>
      <c r="I77" s="449">
        <v>82</v>
      </c>
      <c r="J77" s="449">
        <v>5749</v>
      </c>
      <c r="K77" s="449">
        <v>2788</v>
      </c>
      <c r="L77" s="449">
        <v>3320</v>
      </c>
      <c r="M77" s="450">
        <v>3</v>
      </c>
      <c r="N77" s="449">
        <v>6</v>
      </c>
      <c r="O77" s="449">
        <v>13</v>
      </c>
      <c r="P77" s="449">
        <v>42</v>
      </c>
      <c r="Q77" s="449">
        <v>3877</v>
      </c>
      <c r="R77" s="449">
        <v>2029</v>
      </c>
      <c r="S77" s="449">
        <v>2405</v>
      </c>
      <c r="T77" s="449">
        <v>3</v>
      </c>
      <c r="U77" s="449">
        <v>6</v>
      </c>
      <c r="V77" s="449">
        <v>17</v>
      </c>
      <c r="W77" s="453">
        <v>14585</v>
      </c>
      <c r="X77" s="453">
        <v>15511</v>
      </c>
      <c r="Y77" s="454">
        <v>44353</v>
      </c>
      <c r="Z77" s="454">
        <v>25591</v>
      </c>
    </row>
    <row r="78" spans="1:26" ht="19.5" customHeight="1">
      <c r="A78" s="461">
        <f t="shared" si="2"/>
        <v>71</v>
      </c>
      <c r="B78" s="462" t="s">
        <v>256</v>
      </c>
      <c r="C78" s="445">
        <v>8423</v>
      </c>
      <c r="D78" s="445">
        <v>8222</v>
      </c>
      <c r="E78" s="446">
        <v>5857</v>
      </c>
      <c r="F78" s="463">
        <v>2226</v>
      </c>
      <c r="G78" s="463">
        <v>139</v>
      </c>
      <c r="H78" s="464">
        <v>201</v>
      </c>
      <c r="I78" s="449">
        <v>66</v>
      </c>
      <c r="J78" s="449">
        <v>3826</v>
      </c>
      <c r="K78" s="449">
        <v>2533</v>
      </c>
      <c r="L78" s="449">
        <v>3004</v>
      </c>
      <c r="M78" s="450">
        <v>4</v>
      </c>
      <c r="N78" s="449">
        <v>0</v>
      </c>
      <c r="O78" s="449">
        <v>0</v>
      </c>
      <c r="P78" s="449">
        <v>21</v>
      </c>
      <c r="Q78" s="449">
        <v>2158</v>
      </c>
      <c r="R78" s="449">
        <v>1641</v>
      </c>
      <c r="S78" s="449">
        <v>1891</v>
      </c>
      <c r="T78" s="449">
        <v>1</v>
      </c>
      <c r="U78" s="449">
        <v>2</v>
      </c>
      <c r="V78" s="449">
        <v>4</v>
      </c>
      <c r="W78" s="453">
        <v>10252</v>
      </c>
      <c r="X78" s="453">
        <v>10975</v>
      </c>
      <c r="Y78" s="454">
        <v>30764</v>
      </c>
      <c r="Z78" s="454">
        <v>13601</v>
      </c>
    </row>
    <row r="79" spans="1:26" ht="19.5" customHeight="1">
      <c r="A79" s="461">
        <f t="shared" si="2"/>
        <v>72</v>
      </c>
      <c r="B79" s="462" t="s">
        <v>257</v>
      </c>
      <c r="C79" s="445">
        <v>8735</v>
      </c>
      <c r="D79" s="445">
        <v>8628</v>
      </c>
      <c r="E79" s="446">
        <v>7738</v>
      </c>
      <c r="F79" s="463">
        <v>612</v>
      </c>
      <c r="G79" s="463">
        <v>278</v>
      </c>
      <c r="H79" s="464">
        <v>107</v>
      </c>
      <c r="I79" s="449">
        <v>57</v>
      </c>
      <c r="J79" s="449">
        <v>2092</v>
      </c>
      <c r="K79" s="449">
        <v>1564</v>
      </c>
      <c r="L79" s="449">
        <v>2483</v>
      </c>
      <c r="M79" s="450">
        <v>0</v>
      </c>
      <c r="N79" s="449">
        <v>5</v>
      </c>
      <c r="O79" s="449">
        <v>22</v>
      </c>
      <c r="P79" s="449">
        <v>26</v>
      </c>
      <c r="Q79" s="449">
        <v>4237</v>
      </c>
      <c r="R79" s="449">
        <v>1328</v>
      </c>
      <c r="S79" s="449">
        <v>2320</v>
      </c>
      <c r="T79" s="449">
        <v>0</v>
      </c>
      <c r="U79" s="449">
        <v>0</v>
      </c>
      <c r="V79" s="449">
        <v>0</v>
      </c>
      <c r="W79" s="453">
        <v>9309</v>
      </c>
      <c r="X79" s="453">
        <v>11237</v>
      </c>
      <c r="Y79" s="454">
        <v>57282</v>
      </c>
      <c r="Z79" s="454">
        <v>13609</v>
      </c>
    </row>
    <row r="80" spans="1:26" ht="19.5" customHeight="1">
      <c r="A80" s="461">
        <f t="shared" si="2"/>
        <v>73</v>
      </c>
      <c r="B80" s="462" t="s">
        <v>258</v>
      </c>
      <c r="C80" s="445">
        <v>7116</v>
      </c>
      <c r="D80" s="445">
        <v>7045</v>
      </c>
      <c r="E80" s="446">
        <v>6130</v>
      </c>
      <c r="F80" s="463">
        <v>745</v>
      </c>
      <c r="G80" s="463">
        <v>170</v>
      </c>
      <c r="H80" s="464">
        <v>71</v>
      </c>
      <c r="I80" s="449">
        <v>25</v>
      </c>
      <c r="J80" s="449">
        <v>1281</v>
      </c>
      <c r="K80" s="449">
        <v>975</v>
      </c>
      <c r="L80" s="449">
        <v>1966</v>
      </c>
      <c r="M80" s="450">
        <v>0</v>
      </c>
      <c r="N80" s="449">
        <v>7</v>
      </c>
      <c r="O80" s="449">
        <v>30</v>
      </c>
      <c r="P80" s="449">
        <v>2</v>
      </c>
      <c r="Q80" s="449">
        <v>156</v>
      </c>
      <c r="R80" s="449">
        <v>67</v>
      </c>
      <c r="S80" s="449">
        <v>176</v>
      </c>
      <c r="T80" s="449">
        <v>0</v>
      </c>
      <c r="U80" s="449">
        <v>0</v>
      </c>
      <c r="V80" s="449">
        <v>0</v>
      </c>
      <c r="W80" s="453">
        <v>2513</v>
      </c>
      <c r="X80" s="453">
        <v>3636</v>
      </c>
      <c r="Y80" s="454">
        <v>65945</v>
      </c>
      <c r="Z80" s="454">
        <v>2834</v>
      </c>
    </row>
    <row r="81" spans="1:27" ht="19.5" customHeight="1">
      <c r="A81" s="461">
        <f t="shared" si="2"/>
        <v>74</v>
      </c>
      <c r="B81" s="462" t="s">
        <v>259</v>
      </c>
      <c r="C81" s="445">
        <v>5011</v>
      </c>
      <c r="D81" s="445">
        <v>4827</v>
      </c>
      <c r="E81" s="446">
        <v>4303</v>
      </c>
      <c r="F81" s="463">
        <v>426</v>
      </c>
      <c r="G81" s="463">
        <v>98</v>
      </c>
      <c r="H81" s="464">
        <v>184</v>
      </c>
      <c r="I81" s="449">
        <v>48</v>
      </c>
      <c r="J81" s="449">
        <v>3002</v>
      </c>
      <c r="K81" s="449">
        <v>1422</v>
      </c>
      <c r="L81" s="449">
        <v>1650</v>
      </c>
      <c r="M81" s="450">
        <v>1</v>
      </c>
      <c r="N81" s="449">
        <v>2</v>
      </c>
      <c r="O81" s="449">
        <v>5</v>
      </c>
      <c r="P81" s="449">
        <v>6</v>
      </c>
      <c r="Q81" s="449">
        <v>42</v>
      </c>
      <c r="R81" s="449">
        <v>29</v>
      </c>
      <c r="S81" s="449">
        <v>41</v>
      </c>
      <c r="T81" s="449">
        <v>1</v>
      </c>
      <c r="U81" s="449">
        <v>0</v>
      </c>
      <c r="V81" s="449">
        <v>0</v>
      </c>
      <c r="W81" s="453">
        <v>4553</v>
      </c>
      <c r="X81" s="453">
        <v>4796</v>
      </c>
      <c r="Y81" s="454">
        <v>17941</v>
      </c>
      <c r="Z81" s="454">
        <v>1471</v>
      </c>
    </row>
    <row r="82" spans="1:27" ht="19.5" customHeight="1">
      <c r="A82" s="461">
        <f t="shared" si="2"/>
        <v>75</v>
      </c>
      <c r="B82" s="462" t="s">
        <v>260</v>
      </c>
      <c r="C82" s="445">
        <v>5190</v>
      </c>
      <c r="D82" s="445">
        <v>5148</v>
      </c>
      <c r="E82" s="446">
        <v>2070</v>
      </c>
      <c r="F82" s="463">
        <v>2893</v>
      </c>
      <c r="G82" s="463">
        <v>185</v>
      </c>
      <c r="H82" s="464">
        <v>42</v>
      </c>
      <c r="I82" s="449">
        <v>18</v>
      </c>
      <c r="J82" s="449">
        <v>1491</v>
      </c>
      <c r="K82" s="449">
        <v>1226</v>
      </c>
      <c r="L82" s="449">
        <v>1442</v>
      </c>
      <c r="M82" s="450">
        <v>0</v>
      </c>
      <c r="N82" s="449">
        <v>0</v>
      </c>
      <c r="O82" s="449">
        <v>0</v>
      </c>
      <c r="P82" s="449">
        <v>23</v>
      </c>
      <c r="Q82" s="449">
        <v>232</v>
      </c>
      <c r="R82" s="449">
        <v>118</v>
      </c>
      <c r="S82" s="449">
        <v>169</v>
      </c>
      <c r="T82" s="449">
        <v>1</v>
      </c>
      <c r="U82" s="449">
        <v>0</v>
      </c>
      <c r="V82" s="449">
        <v>0</v>
      </c>
      <c r="W82" s="453">
        <v>3109</v>
      </c>
      <c r="X82" s="453">
        <v>3376</v>
      </c>
      <c r="Y82" s="454">
        <v>18329</v>
      </c>
      <c r="Z82" s="454">
        <v>9711</v>
      </c>
    </row>
    <row r="83" spans="1:27" ht="19.5" customHeight="1">
      <c r="A83" s="461">
        <f t="shared" si="2"/>
        <v>76</v>
      </c>
      <c r="B83" s="465" t="s">
        <v>261</v>
      </c>
      <c r="C83" s="445">
        <v>5959</v>
      </c>
      <c r="D83" s="445">
        <v>5839</v>
      </c>
      <c r="E83" s="446">
        <v>4482</v>
      </c>
      <c r="F83" s="463">
        <v>1251</v>
      </c>
      <c r="G83" s="463">
        <v>106</v>
      </c>
      <c r="H83" s="464">
        <v>120</v>
      </c>
      <c r="I83" s="449">
        <v>20</v>
      </c>
      <c r="J83" s="449">
        <v>2136</v>
      </c>
      <c r="K83" s="449">
        <v>1310</v>
      </c>
      <c r="L83" s="449">
        <v>1696</v>
      </c>
      <c r="M83" s="450">
        <v>2</v>
      </c>
      <c r="N83" s="449">
        <v>3</v>
      </c>
      <c r="O83" s="449">
        <v>10</v>
      </c>
      <c r="P83" s="449">
        <v>18</v>
      </c>
      <c r="Q83" s="449">
        <v>1880</v>
      </c>
      <c r="R83" s="449">
        <v>685</v>
      </c>
      <c r="S83" s="449">
        <v>877</v>
      </c>
      <c r="T83" s="449">
        <v>2</v>
      </c>
      <c r="U83" s="449">
        <v>0</v>
      </c>
      <c r="V83" s="449">
        <v>0</v>
      </c>
      <c r="W83" s="453">
        <v>6056</v>
      </c>
      <c r="X83" s="453">
        <v>6641</v>
      </c>
      <c r="Y83" s="454">
        <v>39064</v>
      </c>
      <c r="Z83" s="454">
        <v>8942</v>
      </c>
    </row>
    <row r="84" spans="1:27" ht="19.5" customHeight="1">
      <c r="A84" s="461">
        <f t="shared" si="2"/>
        <v>77</v>
      </c>
      <c r="B84" s="465" t="s">
        <v>262</v>
      </c>
      <c r="C84" s="445">
        <v>9815</v>
      </c>
      <c r="D84" s="445">
        <v>9306</v>
      </c>
      <c r="E84" s="446">
        <v>8222</v>
      </c>
      <c r="F84" s="463">
        <v>1048</v>
      </c>
      <c r="G84" s="463">
        <v>36</v>
      </c>
      <c r="H84" s="464">
        <v>509</v>
      </c>
      <c r="I84" s="449">
        <v>58</v>
      </c>
      <c r="J84" s="449">
        <v>4093</v>
      </c>
      <c r="K84" s="449">
        <v>2058</v>
      </c>
      <c r="L84" s="449">
        <v>2426</v>
      </c>
      <c r="M84" s="450">
        <v>0</v>
      </c>
      <c r="N84" s="449">
        <v>3</v>
      </c>
      <c r="O84" s="449">
        <v>5</v>
      </c>
      <c r="P84" s="449">
        <v>17</v>
      </c>
      <c r="Q84" s="449">
        <v>566</v>
      </c>
      <c r="R84" s="449">
        <v>230</v>
      </c>
      <c r="S84" s="449">
        <v>263</v>
      </c>
      <c r="T84" s="449">
        <v>0</v>
      </c>
      <c r="U84" s="449">
        <v>0</v>
      </c>
      <c r="V84" s="449">
        <v>0</v>
      </c>
      <c r="W84" s="453">
        <v>7025</v>
      </c>
      <c r="X84" s="453">
        <v>7428</v>
      </c>
      <c r="Y84" s="454">
        <v>33028</v>
      </c>
      <c r="Z84" s="454">
        <v>4803</v>
      </c>
    </row>
    <row r="85" spans="1:27" ht="19.5" customHeight="1">
      <c r="A85" s="461">
        <f t="shared" si="2"/>
        <v>78</v>
      </c>
      <c r="B85" s="465" t="s">
        <v>263</v>
      </c>
      <c r="C85" s="445">
        <v>6308</v>
      </c>
      <c r="D85" s="445">
        <v>6059</v>
      </c>
      <c r="E85" s="446">
        <v>5171</v>
      </c>
      <c r="F85" s="463">
        <v>775</v>
      </c>
      <c r="G85" s="463">
        <v>113</v>
      </c>
      <c r="H85" s="464">
        <v>249</v>
      </c>
      <c r="I85" s="449">
        <v>48</v>
      </c>
      <c r="J85" s="449">
        <v>3338</v>
      </c>
      <c r="K85" s="449">
        <v>1768</v>
      </c>
      <c r="L85" s="449">
        <v>2050</v>
      </c>
      <c r="M85" s="450">
        <v>1</v>
      </c>
      <c r="N85" s="449">
        <v>0</v>
      </c>
      <c r="O85" s="449">
        <v>0</v>
      </c>
      <c r="P85" s="449">
        <v>9</v>
      </c>
      <c r="Q85" s="449">
        <v>284</v>
      </c>
      <c r="R85" s="449">
        <v>274</v>
      </c>
      <c r="S85" s="449">
        <v>314</v>
      </c>
      <c r="T85" s="449">
        <v>0</v>
      </c>
      <c r="U85" s="449">
        <v>0</v>
      </c>
      <c r="V85" s="449">
        <v>0</v>
      </c>
      <c r="W85" s="453">
        <v>5722</v>
      </c>
      <c r="X85" s="453">
        <v>6044</v>
      </c>
      <c r="Y85" s="454">
        <v>30390</v>
      </c>
      <c r="Z85" s="454">
        <v>3366</v>
      </c>
    </row>
    <row r="86" spans="1:27" ht="19.5" customHeight="1">
      <c r="A86" s="461">
        <f t="shared" si="2"/>
        <v>79</v>
      </c>
      <c r="B86" s="465" t="s">
        <v>264</v>
      </c>
      <c r="C86" s="445">
        <v>6795</v>
      </c>
      <c r="D86" s="445">
        <v>6707</v>
      </c>
      <c r="E86" s="446">
        <v>4581</v>
      </c>
      <c r="F86" s="463">
        <v>1981</v>
      </c>
      <c r="G86" s="463">
        <v>145</v>
      </c>
      <c r="H86" s="464">
        <v>88</v>
      </c>
      <c r="I86" s="449">
        <v>32</v>
      </c>
      <c r="J86" s="449">
        <v>2365</v>
      </c>
      <c r="K86" s="449">
        <v>1754</v>
      </c>
      <c r="L86" s="449">
        <v>2144</v>
      </c>
      <c r="M86" s="450">
        <v>0</v>
      </c>
      <c r="N86" s="449">
        <v>1</v>
      </c>
      <c r="O86" s="449">
        <v>4</v>
      </c>
      <c r="P86" s="449">
        <v>17</v>
      </c>
      <c r="Q86" s="449">
        <v>1306</v>
      </c>
      <c r="R86" s="449">
        <v>671</v>
      </c>
      <c r="S86" s="449">
        <v>835</v>
      </c>
      <c r="T86" s="449">
        <v>0</v>
      </c>
      <c r="U86" s="449">
        <v>4</v>
      </c>
      <c r="V86" s="449">
        <v>10</v>
      </c>
      <c r="W86" s="453">
        <v>6150</v>
      </c>
      <c r="X86" s="453">
        <v>6713</v>
      </c>
      <c r="Y86" s="454">
        <v>32665</v>
      </c>
      <c r="Z86" s="454">
        <v>9905</v>
      </c>
    </row>
    <row r="87" spans="1:27" ht="19.5" customHeight="1">
      <c r="A87" s="461">
        <f t="shared" si="2"/>
        <v>80</v>
      </c>
      <c r="B87" s="465" t="s">
        <v>74</v>
      </c>
      <c r="C87" s="445">
        <v>17339</v>
      </c>
      <c r="D87" s="445">
        <v>17006</v>
      </c>
      <c r="E87" s="446">
        <v>13484</v>
      </c>
      <c r="F87" s="463">
        <v>3342</v>
      </c>
      <c r="G87" s="463">
        <v>180</v>
      </c>
      <c r="H87" s="464">
        <v>333</v>
      </c>
      <c r="I87" s="449">
        <v>99</v>
      </c>
      <c r="J87" s="449">
        <v>6950</v>
      </c>
      <c r="K87" s="449">
        <v>4233</v>
      </c>
      <c r="L87" s="449">
        <v>5404</v>
      </c>
      <c r="M87" s="450">
        <v>3</v>
      </c>
      <c r="N87" s="449">
        <v>2</v>
      </c>
      <c r="O87" s="449">
        <v>6</v>
      </c>
      <c r="P87" s="449">
        <v>53</v>
      </c>
      <c r="Q87" s="449">
        <v>2531</v>
      </c>
      <c r="R87" s="449">
        <v>990</v>
      </c>
      <c r="S87" s="449">
        <v>1296</v>
      </c>
      <c r="T87" s="449">
        <v>1</v>
      </c>
      <c r="U87" s="449">
        <v>2</v>
      </c>
      <c r="V87" s="449">
        <v>3</v>
      </c>
      <c r="W87" s="453">
        <v>14864</v>
      </c>
      <c r="X87" s="453">
        <v>16346</v>
      </c>
      <c r="Y87" s="454">
        <v>75685</v>
      </c>
      <c r="Z87" s="454">
        <v>17372</v>
      </c>
    </row>
    <row r="88" spans="1:27" ht="19.5" customHeight="1">
      <c r="A88" s="461">
        <f t="shared" si="2"/>
        <v>81</v>
      </c>
      <c r="B88" s="465" t="s">
        <v>312</v>
      </c>
      <c r="C88" s="445">
        <v>13553</v>
      </c>
      <c r="D88" s="445">
        <v>13143</v>
      </c>
      <c r="E88" s="446">
        <v>10591</v>
      </c>
      <c r="F88" s="463">
        <v>2379</v>
      </c>
      <c r="G88" s="463">
        <v>173</v>
      </c>
      <c r="H88" s="464">
        <v>410</v>
      </c>
      <c r="I88" s="449">
        <v>122</v>
      </c>
      <c r="J88" s="449">
        <v>6624</v>
      </c>
      <c r="K88" s="449">
        <v>4243</v>
      </c>
      <c r="L88" s="449">
        <v>4944</v>
      </c>
      <c r="M88" s="450">
        <v>0</v>
      </c>
      <c r="N88" s="449">
        <v>2</v>
      </c>
      <c r="O88" s="449">
        <v>3</v>
      </c>
      <c r="P88" s="449">
        <v>80</v>
      </c>
      <c r="Q88" s="449">
        <v>3362</v>
      </c>
      <c r="R88" s="449">
        <v>1101</v>
      </c>
      <c r="S88" s="449">
        <v>1300</v>
      </c>
      <c r="T88" s="449">
        <v>0</v>
      </c>
      <c r="U88" s="449">
        <v>3</v>
      </c>
      <c r="V88" s="449">
        <v>5</v>
      </c>
      <c r="W88" s="453">
        <v>15537</v>
      </c>
      <c r="X88" s="453">
        <v>16440</v>
      </c>
      <c r="Y88" s="454">
        <v>51627</v>
      </c>
      <c r="Z88" s="454">
        <v>16292</v>
      </c>
    </row>
    <row r="89" spans="1:27" ht="19.5" customHeight="1">
      <c r="A89" s="461"/>
      <c r="B89" s="465" t="s">
        <v>881</v>
      </c>
      <c r="C89" s="467">
        <v>0</v>
      </c>
      <c r="D89" s="467">
        <v>0</v>
      </c>
      <c r="E89" s="467">
        <v>0</v>
      </c>
      <c r="F89" s="467">
        <v>0</v>
      </c>
      <c r="G89" s="467">
        <v>0</v>
      </c>
      <c r="H89" s="467">
        <v>0</v>
      </c>
      <c r="I89" s="449">
        <v>0</v>
      </c>
      <c r="J89" s="468">
        <v>0</v>
      </c>
      <c r="K89" s="468">
        <v>0</v>
      </c>
      <c r="L89" s="468">
        <v>0</v>
      </c>
      <c r="M89" s="468">
        <v>0</v>
      </c>
      <c r="N89" s="468">
        <v>0</v>
      </c>
      <c r="O89" s="468">
        <v>0</v>
      </c>
      <c r="P89" s="449">
        <v>0</v>
      </c>
      <c r="Q89" s="468">
        <v>0</v>
      </c>
      <c r="R89" s="468">
        <v>0</v>
      </c>
      <c r="S89" s="468">
        <v>0</v>
      </c>
      <c r="T89" s="468">
        <v>0</v>
      </c>
      <c r="U89" s="468">
        <v>0</v>
      </c>
      <c r="V89" s="468">
        <v>0</v>
      </c>
      <c r="W89" s="453">
        <v>0</v>
      </c>
      <c r="X89" s="453">
        <v>0</v>
      </c>
      <c r="Y89" s="454">
        <v>0</v>
      </c>
      <c r="Z89" s="454">
        <v>0</v>
      </c>
    </row>
    <row r="90" spans="1:27" ht="30" customHeight="1">
      <c r="A90" s="774" t="s">
        <v>730</v>
      </c>
      <c r="B90" s="774"/>
      <c r="C90" s="469">
        <v>3119214</v>
      </c>
      <c r="D90" s="469">
        <v>2994151</v>
      </c>
      <c r="E90" s="469">
        <v>2430594</v>
      </c>
      <c r="F90" s="469">
        <v>536042</v>
      </c>
      <c r="G90" s="469">
        <v>27515</v>
      </c>
      <c r="H90" s="469">
        <v>125063</v>
      </c>
      <c r="I90" s="469">
        <v>15489</v>
      </c>
      <c r="J90" s="469">
        <v>1158480</v>
      </c>
      <c r="K90" s="469">
        <v>633767</v>
      </c>
      <c r="L90" s="469">
        <v>759422</v>
      </c>
      <c r="M90" s="469">
        <v>259</v>
      </c>
      <c r="N90" s="469">
        <v>359</v>
      </c>
      <c r="O90" s="469">
        <v>958</v>
      </c>
      <c r="P90" s="469">
        <v>6208</v>
      </c>
      <c r="Q90" s="469">
        <v>503007</v>
      </c>
      <c r="R90" s="469">
        <v>224700</v>
      </c>
      <c r="S90" s="469">
        <v>263396</v>
      </c>
      <c r="T90" s="469">
        <v>92</v>
      </c>
      <c r="U90" s="469">
        <v>143</v>
      </c>
      <c r="V90" s="469">
        <v>322</v>
      </c>
      <c r="W90" s="469">
        <v>2542504</v>
      </c>
      <c r="X90" s="469">
        <v>2707633</v>
      </c>
      <c r="Y90" s="469">
        <v>12394506</v>
      </c>
      <c r="Z90" s="469">
        <v>3048923</v>
      </c>
      <c r="AA90" s="34" t="e">
        <f>+#REF!+#REF!</f>
        <v>#REF!</v>
      </c>
    </row>
    <row r="91" spans="1:27">
      <c r="P91" s="36"/>
      <c r="Q91" s="37"/>
      <c r="R91" s="36"/>
      <c r="S91" s="37"/>
      <c r="T91" s="36"/>
      <c r="U91" s="36"/>
      <c r="V91" s="36"/>
      <c r="W91" s="36"/>
      <c r="X91" s="36"/>
      <c r="Y91" s="36"/>
      <c r="Z91" s="36"/>
    </row>
    <row r="94" spans="1:27">
      <c r="S94" s="10"/>
    </row>
  </sheetData>
  <mergeCells count="19">
    <mergeCell ref="P6:S6"/>
    <mergeCell ref="T6:V6"/>
    <mergeCell ref="Z4:Z7"/>
    <mergeCell ref="Y4:Y7"/>
    <mergeCell ref="Y3:Z3"/>
    <mergeCell ref="X4:X7"/>
    <mergeCell ref="P4:V5"/>
    <mergeCell ref="W4:W7"/>
    <mergeCell ref="A90:B90"/>
    <mergeCell ref="C4:H5"/>
    <mergeCell ref="A4:A7"/>
    <mergeCell ref="I6:L6"/>
    <mergeCell ref="M6:O6"/>
    <mergeCell ref="B4:B7"/>
    <mergeCell ref="C6:C7"/>
    <mergeCell ref="H6:H7"/>
    <mergeCell ref="E6:G6"/>
    <mergeCell ref="D6:D7"/>
    <mergeCell ref="I4:O5"/>
  </mergeCells>
  <phoneticPr fontId="6" type="noConversion"/>
  <printOptions horizontalCentered="1" verticalCentered="1"/>
  <pageMargins left="0.39370078740157483" right="0.19685039370078741" top="0.31496062992125984" bottom="0.19685039370078741" header="0.31496062992125984" footer="0.19685039370078741"/>
  <pageSetup paperSize="9" scale="6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2">
    <tabColor theme="4" tint="0.39997558519241921"/>
  </sheetPr>
  <dimension ref="A1:Q89"/>
  <sheetViews>
    <sheetView showGridLines="0" topLeftCell="A68" zoomScaleNormal="100" workbookViewId="0">
      <selection activeCell="T79" sqref="T79"/>
    </sheetView>
  </sheetViews>
  <sheetFormatPr defaultColWidth="9.28515625" defaultRowHeight="14.25"/>
  <cols>
    <col min="1" max="1" width="5.42578125" style="1" customWidth="1"/>
    <col min="2" max="2" width="22.7109375" style="1" customWidth="1"/>
    <col min="3" max="3" width="9.7109375" style="266" customWidth="1"/>
    <col min="4" max="4" width="9" style="266" customWidth="1"/>
    <col min="5" max="5" width="8.7109375" style="266" customWidth="1"/>
    <col min="6" max="8" width="10.7109375" style="266" customWidth="1"/>
    <col min="9" max="11" width="10.7109375" style="267" customWidth="1"/>
    <col min="12" max="14" width="9.28515625" style="267"/>
    <col min="15" max="15" width="9.28515625" style="267" customWidth="1"/>
    <col min="16" max="17" width="9.28515625" style="267"/>
    <col min="18" max="16384" width="9.28515625" style="1"/>
  </cols>
  <sheetData>
    <row r="1" spans="1:17" ht="19.149999999999999" customHeight="1"/>
    <row r="2" spans="1:17" ht="30" customHeight="1">
      <c r="A2" s="779" t="s">
        <v>357</v>
      </c>
      <c r="B2" s="779"/>
      <c r="C2" s="779"/>
      <c r="D2" s="779"/>
      <c r="E2" s="779"/>
      <c r="F2" s="779"/>
      <c r="G2" s="779"/>
      <c r="H2" s="779"/>
      <c r="I2" s="779"/>
      <c r="J2" s="779"/>
      <c r="K2" s="779"/>
    </row>
    <row r="3" spans="1:17" s="301" customFormat="1" ht="15" customHeight="1">
      <c r="A3" s="280" t="s">
        <v>809</v>
      </c>
      <c r="B3" s="300"/>
      <c r="C3" s="268"/>
      <c r="D3" s="269"/>
      <c r="E3" s="269"/>
      <c r="F3" s="269"/>
      <c r="G3" s="269"/>
      <c r="H3" s="269"/>
      <c r="I3" s="270"/>
      <c r="J3" s="271"/>
      <c r="K3" s="271"/>
      <c r="L3" s="272"/>
      <c r="M3" s="272"/>
      <c r="N3" s="272"/>
      <c r="O3" s="778" t="s">
        <v>886</v>
      </c>
      <c r="P3" s="778"/>
      <c r="Q3" s="778"/>
    </row>
    <row r="4" spans="1:17" s="8" customFormat="1" ht="65.25" customHeight="1">
      <c r="A4" s="755" t="s">
        <v>535</v>
      </c>
      <c r="B4" s="751" t="s">
        <v>534</v>
      </c>
      <c r="C4" s="770" t="s">
        <v>854</v>
      </c>
      <c r="D4" s="770"/>
      <c r="E4" s="770"/>
      <c r="F4" s="770" t="s">
        <v>855</v>
      </c>
      <c r="G4" s="770"/>
      <c r="H4" s="770"/>
      <c r="I4" s="770" t="s">
        <v>856</v>
      </c>
      <c r="J4" s="770"/>
      <c r="K4" s="770"/>
      <c r="L4" s="770" t="s">
        <v>857</v>
      </c>
      <c r="M4" s="770"/>
      <c r="N4" s="770"/>
      <c r="O4" s="771" t="s">
        <v>858</v>
      </c>
      <c r="P4" s="771"/>
      <c r="Q4" s="771"/>
    </row>
    <row r="5" spans="1:17" ht="14.25" customHeight="1">
      <c r="A5" s="755"/>
      <c r="B5" s="751"/>
      <c r="C5" s="423" t="s">
        <v>246</v>
      </c>
      <c r="D5" s="424" t="s">
        <v>179</v>
      </c>
      <c r="E5" s="424" t="s">
        <v>178</v>
      </c>
      <c r="F5" s="423" t="s">
        <v>246</v>
      </c>
      <c r="G5" s="424" t="s">
        <v>179</v>
      </c>
      <c r="H5" s="424" t="s">
        <v>178</v>
      </c>
      <c r="I5" s="423" t="s">
        <v>246</v>
      </c>
      <c r="J5" s="424" t="s">
        <v>179</v>
      </c>
      <c r="K5" s="424" t="s">
        <v>178</v>
      </c>
      <c r="L5" s="423" t="s">
        <v>246</v>
      </c>
      <c r="M5" s="424" t="s">
        <v>179</v>
      </c>
      <c r="N5" s="424" t="s">
        <v>178</v>
      </c>
      <c r="O5" s="423" t="s">
        <v>246</v>
      </c>
      <c r="P5" s="424" t="s">
        <v>179</v>
      </c>
      <c r="Q5" s="424" t="s">
        <v>178</v>
      </c>
    </row>
    <row r="6" spans="1:17" ht="18" customHeight="1">
      <c r="A6" s="755"/>
      <c r="B6" s="751"/>
      <c r="C6" s="425" t="s">
        <v>310</v>
      </c>
      <c r="D6" s="426" t="s">
        <v>297</v>
      </c>
      <c r="E6" s="426" t="s">
        <v>46</v>
      </c>
      <c r="F6" s="425" t="s">
        <v>310</v>
      </c>
      <c r="G6" s="426" t="s">
        <v>297</v>
      </c>
      <c r="H6" s="426" t="s">
        <v>46</v>
      </c>
      <c r="I6" s="425" t="s">
        <v>310</v>
      </c>
      <c r="J6" s="426" t="s">
        <v>297</v>
      </c>
      <c r="K6" s="426" t="s">
        <v>46</v>
      </c>
      <c r="L6" s="425" t="s">
        <v>310</v>
      </c>
      <c r="M6" s="426" t="s">
        <v>297</v>
      </c>
      <c r="N6" s="426" t="s">
        <v>46</v>
      </c>
      <c r="O6" s="425" t="s">
        <v>310</v>
      </c>
      <c r="P6" s="426" t="s">
        <v>297</v>
      </c>
      <c r="Q6" s="426" t="s">
        <v>46</v>
      </c>
    </row>
    <row r="7" spans="1:17" ht="21.75" customHeight="1">
      <c r="A7" s="428" t="s">
        <v>63</v>
      </c>
      <c r="B7" s="429" t="s">
        <v>64</v>
      </c>
      <c r="C7" s="470">
        <v>74999</v>
      </c>
      <c r="D7" s="470">
        <v>56891</v>
      </c>
      <c r="E7" s="470">
        <v>18108</v>
      </c>
      <c r="F7" s="470">
        <v>59585</v>
      </c>
      <c r="G7" s="470">
        <v>45042</v>
      </c>
      <c r="H7" s="470">
        <v>14543</v>
      </c>
      <c r="I7" s="470">
        <v>11983</v>
      </c>
      <c r="J7" s="470">
        <v>9689</v>
      </c>
      <c r="K7" s="470">
        <v>2294</v>
      </c>
      <c r="L7" s="470">
        <v>496</v>
      </c>
      <c r="M7" s="470">
        <v>481</v>
      </c>
      <c r="N7" s="470">
        <v>15</v>
      </c>
      <c r="O7" s="470">
        <v>2935</v>
      </c>
      <c r="P7" s="470">
        <v>1679</v>
      </c>
      <c r="Q7" s="470">
        <v>1256</v>
      </c>
    </row>
    <row r="8" spans="1:17" ht="21.75" customHeight="1">
      <c r="A8" s="431" t="s">
        <v>65</v>
      </c>
      <c r="B8" s="432" t="s">
        <v>66</v>
      </c>
      <c r="C8" s="470">
        <v>17850</v>
      </c>
      <c r="D8" s="470">
        <v>14730</v>
      </c>
      <c r="E8" s="470">
        <v>3120</v>
      </c>
      <c r="F8" s="470">
        <v>13932</v>
      </c>
      <c r="G8" s="470">
        <v>11447</v>
      </c>
      <c r="H8" s="470">
        <v>2485</v>
      </c>
      <c r="I8" s="470">
        <v>3248</v>
      </c>
      <c r="J8" s="470">
        <v>2703</v>
      </c>
      <c r="K8" s="470">
        <v>545</v>
      </c>
      <c r="L8" s="470">
        <v>437</v>
      </c>
      <c r="M8" s="470">
        <v>433</v>
      </c>
      <c r="N8" s="470">
        <v>4</v>
      </c>
      <c r="O8" s="470">
        <v>233</v>
      </c>
      <c r="P8" s="470">
        <v>147</v>
      </c>
      <c r="Q8" s="470">
        <v>86</v>
      </c>
    </row>
    <row r="9" spans="1:17" ht="21.75" customHeight="1">
      <c r="A9" s="431" t="s">
        <v>67</v>
      </c>
      <c r="B9" s="432" t="s">
        <v>68</v>
      </c>
      <c r="C9" s="470">
        <v>37198</v>
      </c>
      <c r="D9" s="470">
        <v>29601</v>
      </c>
      <c r="E9" s="470">
        <v>7597</v>
      </c>
      <c r="F9" s="470">
        <v>20270</v>
      </c>
      <c r="G9" s="470">
        <v>16318</v>
      </c>
      <c r="H9" s="470">
        <v>3952</v>
      </c>
      <c r="I9" s="470">
        <v>15948</v>
      </c>
      <c r="J9" s="470">
        <v>12588</v>
      </c>
      <c r="K9" s="470">
        <v>3360</v>
      </c>
      <c r="L9" s="470">
        <v>500</v>
      </c>
      <c r="M9" s="470">
        <v>490</v>
      </c>
      <c r="N9" s="470">
        <v>10</v>
      </c>
      <c r="O9" s="470">
        <v>480</v>
      </c>
      <c r="P9" s="470">
        <v>205</v>
      </c>
      <c r="Q9" s="470">
        <v>275</v>
      </c>
    </row>
    <row r="10" spans="1:17" ht="21.75" customHeight="1">
      <c r="A10" s="431" t="s">
        <v>69</v>
      </c>
      <c r="B10" s="432" t="s">
        <v>70</v>
      </c>
      <c r="C10" s="470">
        <v>11610</v>
      </c>
      <c r="D10" s="470">
        <v>10391</v>
      </c>
      <c r="E10" s="470">
        <v>1219</v>
      </c>
      <c r="F10" s="470">
        <v>7958</v>
      </c>
      <c r="G10" s="470">
        <v>7088</v>
      </c>
      <c r="H10" s="470">
        <v>870</v>
      </c>
      <c r="I10" s="470">
        <v>2975</v>
      </c>
      <c r="J10" s="470">
        <v>2648</v>
      </c>
      <c r="K10" s="470">
        <v>327</v>
      </c>
      <c r="L10" s="470">
        <v>517</v>
      </c>
      <c r="M10" s="470">
        <v>515</v>
      </c>
      <c r="N10" s="470">
        <v>2</v>
      </c>
      <c r="O10" s="470">
        <v>160</v>
      </c>
      <c r="P10" s="470">
        <v>140</v>
      </c>
      <c r="Q10" s="470">
        <v>20</v>
      </c>
    </row>
    <row r="11" spans="1:17" ht="21.75" customHeight="1">
      <c r="A11" s="431" t="s">
        <v>57</v>
      </c>
      <c r="B11" s="432" t="s">
        <v>58</v>
      </c>
      <c r="C11" s="470">
        <v>13247</v>
      </c>
      <c r="D11" s="470">
        <v>9816</v>
      </c>
      <c r="E11" s="470">
        <v>3431</v>
      </c>
      <c r="F11" s="470">
        <v>8560</v>
      </c>
      <c r="G11" s="470">
        <v>6382</v>
      </c>
      <c r="H11" s="470">
        <v>2178</v>
      </c>
      <c r="I11" s="470">
        <v>4119</v>
      </c>
      <c r="J11" s="470">
        <v>3054</v>
      </c>
      <c r="K11" s="470">
        <v>1065</v>
      </c>
      <c r="L11" s="470">
        <v>270</v>
      </c>
      <c r="M11" s="470">
        <v>260</v>
      </c>
      <c r="N11" s="470">
        <v>10</v>
      </c>
      <c r="O11" s="470">
        <v>298</v>
      </c>
      <c r="P11" s="470">
        <v>120</v>
      </c>
      <c r="Q11" s="470">
        <v>178</v>
      </c>
    </row>
    <row r="12" spans="1:17" ht="21.75" customHeight="1">
      <c r="A12" s="431" t="s">
        <v>59</v>
      </c>
      <c r="B12" s="432" t="s">
        <v>60</v>
      </c>
      <c r="C12" s="470">
        <v>183698</v>
      </c>
      <c r="D12" s="470">
        <v>136914</v>
      </c>
      <c r="E12" s="470">
        <v>46784</v>
      </c>
      <c r="F12" s="470">
        <v>159528</v>
      </c>
      <c r="G12" s="470">
        <v>121003</v>
      </c>
      <c r="H12" s="470">
        <v>38525</v>
      </c>
      <c r="I12" s="470">
        <v>12160</v>
      </c>
      <c r="J12" s="470">
        <v>9879</v>
      </c>
      <c r="K12" s="470">
        <v>2281</v>
      </c>
      <c r="L12" s="470">
        <v>634</v>
      </c>
      <c r="M12" s="470">
        <v>551</v>
      </c>
      <c r="N12" s="470">
        <v>83</v>
      </c>
      <c r="O12" s="470">
        <v>11376</v>
      </c>
      <c r="P12" s="470">
        <v>5481</v>
      </c>
      <c r="Q12" s="470">
        <v>5895</v>
      </c>
    </row>
    <row r="13" spans="1:17" ht="21.75" customHeight="1">
      <c r="A13" s="431" t="s">
        <v>61</v>
      </c>
      <c r="B13" s="432" t="s">
        <v>62</v>
      </c>
      <c r="C13" s="470">
        <v>141652</v>
      </c>
      <c r="D13" s="470">
        <v>105975</v>
      </c>
      <c r="E13" s="470">
        <v>35677</v>
      </c>
      <c r="F13" s="470">
        <v>107988</v>
      </c>
      <c r="G13" s="470">
        <v>81289</v>
      </c>
      <c r="H13" s="470">
        <v>26699</v>
      </c>
      <c r="I13" s="470">
        <v>28472</v>
      </c>
      <c r="J13" s="470">
        <v>21968</v>
      </c>
      <c r="K13" s="470">
        <v>6504</v>
      </c>
      <c r="L13" s="470">
        <v>515</v>
      </c>
      <c r="M13" s="470">
        <v>499</v>
      </c>
      <c r="N13" s="470">
        <v>16</v>
      </c>
      <c r="O13" s="470">
        <v>4677</v>
      </c>
      <c r="P13" s="470">
        <v>2219</v>
      </c>
      <c r="Q13" s="470">
        <v>2458</v>
      </c>
    </row>
    <row r="14" spans="1:17" ht="21.75" customHeight="1">
      <c r="A14" s="431" t="s">
        <v>234</v>
      </c>
      <c r="B14" s="432" t="s">
        <v>235</v>
      </c>
      <c r="C14" s="470">
        <v>5483</v>
      </c>
      <c r="D14" s="470">
        <v>4194</v>
      </c>
      <c r="E14" s="470">
        <v>1289</v>
      </c>
      <c r="F14" s="470">
        <v>4495</v>
      </c>
      <c r="G14" s="470">
        <v>3399</v>
      </c>
      <c r="H14" s="470">
        <v>1096</v>
      </c>
      <c r="I14" s="470">
        <v>733</v>
      </c>
      <c r="J14" s="470">
        <v>600</v>
      </c>
      <c r="K14" s="470">
        <v>133</v>
      </c>
      <c r="L14" s="470">
        <v>138</v>
      </c>
      <c r="M14" s="470">
        <v>132</v>
      </c>
      <c r="N14" s="470">
        <v>6</v>
      </c>
      <c r="O14" s="470">
        <v>117</v>
      </c>
      <c r="P14" s="470">
        <v>63</v>
      </c>
      <c r="Q14" s="470">
        <v>54</v>
      </c>
    </row>
    <row r="15" spans="1:17" ht="21.75" customHeight="1">
      <c r="A15" s="431" t="s">
        <v>236</v>
      </c>
      <c r="B15" s="432" t="s">
        <v>191</v>
      </c>
      <c r="C15" s="470">
        <v>57838</v>
      </c>
      <c r="D15" s="470">
        <v>44111</v>
      </c>
      <c r="E15" s="470">
        <v>13727</v>
      </c>
      <c r="F15" s="470">
        <v>40748</v>
      </c>
      <c r="G15" s="470">
        <v>31018</v>
      </c>
      <c r="H15" s="470">
        <v>9730</v>
      </c>
      <c r="I15" s="470">
        <v>15155</v>
      </c>
      <c r="J15" s="470">
        <v>12021</v>
      </c>
      <c r="K15" s="470">
        <v>3134</v>
      </c>
      <c r="L15" s="470">
        <v>373</v>
      </c>
      <c r="M15" s="470">
        <v>363</v>
      </c>
      <c r="N15" s="470">
        <v>10</v>
      </c>
      <c r="O15" s="470">
        <v>1562</v>
      </c>
      <c r="P15" s="470">
        <v>709</v>
      </c>
      <c r="Q15" s="470">
        <v>853</v>
      </c>
    </row>
    <row r="16" spans="1:17" ht="21.75" customHeight="1">
      <c r="A16" s="431">
        <v>10</v>
      </c>
      <c r="B16" s="432" t="s">
        <v>159</v>
      </c>
      <c r="C16" s="470">
        <v>57278</v>
      </c>
      <c r="D16" s="470">
        <v>40622</v>
      </c>
      <c r="E16" s="470">
        <v>16656</v>
      </c>
      <c r="F16" s="470">
        <v>38681</v>
      </c>
      <c r="G16" s="470">
        <v>27612</v>
      </c>
      <c r="H16" s="470">
        <v>11069</v>
      </c>
      <c r="I16" s="470">
        <v>16180</v>
      </c>
      <c r="J16" s="470">
        <v>11680</v>
      </c>
      <c r="K16" s="470">
        <v>4500</v>
      </c>
      <c r="L16" s="470">
        <v>640</v>
      </c>
      <c r="M16" s="470">
        <v>606</v>
      </c>
      <c r="N16" s="470">
        <v>34</v>
      </c>
      <c r="O16" s="470">
        <v>1777</v>
      </c>
      <c r="P16" s="470">
        <v>724</v>
      </c>
      <c r="Q16" s="470">
        <v>1053</v>
      </c>
    </row>
    <row r="17" spans="1:17" ht="21.75" customHeight="1">
      <c r="A17" s="433">
        <v>11</v>
      </c>
      <c r="B17" s="432" t="s">
        <v>160</v>
      </c>
      <c r="C17" s="470">
        <v>6591</v>
      </c>
      <c r="D17" s="470">
        <v>4863</v>
      </c>
      <c r="E17" s="470">
        <v>1728</v>
      </c>
      <c r="F17" s="470">
        <v>4526</v>
      </c>
      <c r="G17" s="470">
        <v>3320</v>
      </c>
      <c r="H17" s="470">
        <v>1206</v>
      </c>
      <c r="I17" s="470">
        <v>1773</v>
      </c>
      <c r="J17" s="470">
        <v>1372</v>
      </c>
      <c r="K17" s="470">
        <v>401</v>
      </c>
      <c r="L17" s="470">
        <v>110</v>
      </c>
      <c r="M17" s="470">
        <v>104</v>
      </c>
      <c r="N17" s="470">
        <v>6</v>
      </c>
      <c r="O17" s="470">
        <v>182</v>
      </c>
      <c r="P17" s="470">
        <v>67</v>
      </c>
      <c r="Q17" s="470">
        <v>115</v>
      </c>
    </row>
    <row r="18" spans="1:17" ht="21.75" customHeight="1">
      <c r="A18" s="433">
        <v>12</v>
      </c>
      <c r="B18" s="432" t="s">
        <v>161</v>
      </c>
      <c r="C18" s="470">
        <v>4976</v>
      </c>
      <c r="D18" s="470">
        <v>4347</v>
      </c>
      <c r="E18" s="470">
        <v>629</v>
      </c>
      <c r="F18" s="470">
        <v>4193</v>
      </c>
      <c r="G18" s="470">
        <v>3614</v>
      </c>
      <c r="H18" s="470">
        <v>579</v>
      </c>
      <c r="I18" s="470">
        <v>426</v>
      </c>
      <c r="J18" s="470">
        <v>405</v>
      </c>
      <c r="K18" s="470">
        <v>21</v>
      </c>
      <c r="L18" s="470">
        <v>294</v>
      </c>
      <c r="M18" s="470">
        <v>290</v>
      </c>
      <c r="N18" s="470">
        <v>4</v>
      </c>
      <c r="O18" s="470">
        <v>63</v>
      </c>
      <c r="P18" s="470">
        <v>38</v>
      </c>
      <c r="Q18" s="470">
        <v>25</v>
      </c>
    </row>
    <row r="19" spans="1:17" ht="21.75" customHeight="1">
      <c r="A19" s="433">
        <v>13</v>
      </c>
      <c r="B19" s="432" t="s">
        <v>162</v>
      </c>
      <c r="C19" s="470">
        <v>7893</v>
      </c>
      <c r="D19" s="470">
        <v>7099</v>
      </c>
      <c r="E19" s="470">
        <v>794</v>
      </c>
      <c r="F19" s="470">
        <v>5627</v>
      </c>
      <c r="G19" s="470">
        <v>5026</v>
      </c>
      <c r="H19" s="470">
        <v>601</v>
      </c>
      <c r="I19" s="470">
        <v>1838</v>
      </c>
      <c r="J19" s="470">
        <v>1660</v>
      </c>
      <c r="K19" s="470">
        <v>178</v>
      </c>
      <c r="L19" s="470">
        <v>340</v>
      </c>
      <c r="M19" s="470">
        <v>339</v>
      </c>
      <c r="N19" s="470">
        <v>1</v>
      </c>
      <c r="O19" s="470">
        <v>88</v>
      </c>
      <c r="P19" s="470">
        <v>74</v>
      </c>
      <c r="Q19" s="470">
        <v>14</v>
      </c>
    </row>
    <row r="20" spans="1:17" ht="21.75" customHeight="1">
      <c r="A20" s="433">
        <v>14</v>
      </c>
      <c r="B20" s="432" t="s">
        <v>163</v>
      </c>
      <c r="C20" s="470">
        <v>10259</v>
      </c>
      <c r="D20" s="470">
        <v>7318</v>
      </c>
      <c r="E20" s="470">
        <v>2941</v>
      </c>
      <c r="F20" s="470">
        <v>7203</v>
      </c>
      <c r="G20" s="470">
        <v>5308</v>
      </c>
      <c r="H20" s="470">
        <v>1895</v>
      </c>
      <c r="I20" s="470">
        <v>2482</v>
      </c>
      <c r="J20" s="470">
        <v>1665</v>
      </c>
      <c r="K20" s="470">
        <v>817</v>
      </c>
      <c r="L20" s="470">
        <v>222</v>
      </c>
      <c r="M20" s="470">
        <v>220</v>
      </c>
      <c r="N20" s="470">
        <v>2</v>
      </c>
      <c r="O20" s="470">
        <v>352</v>
      </c>
      <c r="P20" s="470">
        <v>125</v>
      </c>
      <c r="Q20" s="470">
        <v>227</v>
      </c>
    </row>
    <row r="21" spans="1:17" ht="21.75" customHeight="1">
      <c r="A21" s="433">
        <v>15</v>
      </c>
      <c r="B21" s="432" t="s">
        <v>164</v>
      </c>
      <c r="C21" s="470">
        <v>15799</v>
      </c>
      <c r="D21" s="470">
        <v>10704</v>
      </c>
      <c r="E21" s="470">
        <v>5095</v>
      </c>
      <c r="F21" s="470">
        <v>9655</v>
      </c>
      <c r="G21" s="470">
        <v>6973</v>
      </c>
      <c r="H21" s="470">
        <v>2682</v>
      </c>
      <c r="I21" s="470">
        <v>5645</v>
      </c>
      <c r="J21" s="470">
        <v>3433</v>
      </c>
      <c r="K21" s="470">
        <v>2212</v>
      </c>
      <c r="L21" s="470">
        <v>172</v>
      </c>
      <c r="M21" s="470">
        <v>167</v>
      </c>
      <c r="N21" s="470">
        <v>5</v>
      </c>
      <c r="O21" s="470">
        <v>327</v>
      </c>
      <c r="P21" s="470">
        <v>131</v>
      </c>
      <c r="Q21" s="470">
        <v>196</v>
      </c>
    </row>
    <row r="22" spans="1:17" ht="21.75" customHeight="1">
      <c r="A22" s="433">
        <v>16</v>
      </c>
      <c r="B22" s="432" t="s">
        <v>165</v>
      </c>
      <c r="C22" s="470">
        <v>119203</v>
      </c>
      <c r="D22" s="470">
        <v>88177</v>
      </c>
      <c r="E22" s="470">
        <v>31026</v>
      </c>
      <c r="F22" s="470">
        <v>97663</v>
      </c>
      <c r="G22" s="470">
        <v>74089</v>
      </c>
      <c r="H22" s="470">
        <v>23574</v>
      </c>
      <c r="I22" s="470">
        <v>14020</v>
      </c>
      <c r="J22" s="470">
        <v>11112</v>
      </c>
      <c r="K22" s="470">
        <v>2908</v>
      </c>
      <c r="L22" s="470">
        <v>441</v>
      </c>
      <c r="M22" s="470">
        <v>411</v>
      </c>
      <c r="N22" s="470">
        <v>30</v>
      </c>
      <c r="O22" s="470">
        <v>7079</v>
      </c>
      <c r="P22" s="470">
        <v>2565</v>
      </c>
      <c r="Q22" s="470">
        <v>4514</v>
      </c>
    </row>
    <row r="23" spans="1:17" ht="21.75" customHeight="1">
      <c r="A23" s="433">
        <v>17</v>
      </c>
      <c r="B23" s="432" t="s">
        <v>166</v>
      </c>
      <c r="C23" s="470">
        <v>28163</v>
      </c>
      <c r="D23" s="470">
        <v>19234</v>
      </c>
      <c r="E23" s="470">
        <v>8929</v>
      </c>
      <c r="F23" s="470">
        <v>18270</v>
      </c>
      <c r="G23" s="470">
        <v>12779</v>
      </c>
      <c r="H23" s="470">
        <v>5491</v>
      </c>
      <c r="I23" s="470">
        <v>8610</v>
      </c>
      <c r="J23" s="470">
        <v>5836</v>
      </c>
      <c r="K23" s="470">
        <v>2774</v>
      </c>
      <c r="L23" s="470">
        <v>312</v>
      </c>
      <c r="M23" s="470">
        <v>305</v>
      </c>
      <c r="N23" s="470">
        <v>7</v>
      </c>
      <c r="O23" s="470">
        <v>971</v>
      </c>
      <c r="P23" s="470">
        <v>314</v>
      </c>
      <c r="Q23" s="470">
        <v>657</v>
      </c>
    </row>
    <row r="24" spans="1:17" ht="21.75" customHeight="1">
      <c r="A24" s="433">
        <v>18</v>
      </c>
      <c r="B24" s="432" t="s">
        <v>167</v>
      </c>
      <c r="C24" s="470">
        <v>6228</v>
      </c>
      <c r="D24" s="470">
        <v>5051</v>
      </c>
      <c r="E24" s="470">
        <v>1177</v>
      </c>
      <c r="F24" s="470">
        <v>3232</v>
      </c>
      <c r="G24" s="470">
        <v>2566</v>
      </c>
      <c r="H24" s="470">
        <v>666</v>
      </c>
      <c r="I24" s="470">
        <v>2646</v>
      </c>
      <c r="J24" s="470">
        <v>2196</v>
      </c>
      <c r="K24" s="470">
        <v>450</v>
      </c>
      <c r="L24" s="470">
        <v>190</v>
      </c>
      <c r="M24" s="470">
        <v>184</v>
      </c>
      <c r="N24" s="470">
        <v>6</v>
      </c>
      <c r="O24" s="470">
        <v>160</v>
      </c>
      <c r="P24" s="470">
        <v>105</v>
      </c>
      <c r="Q24" s="470">
        <v>55</v>
      </c>
    </row>
    <row r="25" spans="1:17" ht="21.75" customHeight="1">
      <c r="A25" s="433">
        <v>19</v>
      </c>
      <c r="B25" s="434" t="s">
        <v>168</v>
      </c>
      <c r="C25" s="470">
        <v>19493</v>
      </c>
      <c r="D25" s="470">
        <v>14463</v>
      </c>
      <c r="E25" s="470">
        <v>5030</v>
      </c>
      <c r="F25" s="470">
        <v>13458</v>
      </c>
      <c r="G25" s="470">
        <v>10194</v>
      </c>
      <c r="H25" s="470">
        <v>3264</v>
      </c>
      <c r="I25" s="470">
        <v>4915</v>
      </c>
      <c r="J25" s="470">
        <v>3591</v>
      </c>
      <c r="K25" s="470">
        <v>1324</v>
      </c>
      <c r="L25" s="470">
        <v>491</v>
      </c>
      <c r="M25" s="470">
        <v>485</v>
      </c>
      <c r="N25" s="470">
        <v>6</v>
      </c>
      <c r="O25" s="470">
        <v>629</v>
      </c>
      <c r="P25" s="470">
        <v>193</v>
      </c>
      <c r="Q25" s="470">
        <v>436</v>
      </c>
    </row>
    <row r="26" spans="1:17" ht="21.75" customHeight="1">
      <c r="A26" s="433">
        <v>20</v>
      </c>
      <c r="B26" s="434" t="s">
        <v>169</v>
      </c>
      <c r="C26" s="470">
        <v>54277</v>
      </c>
      <c r="D26" s="470">
        <v>38335</v>
      </c>
      <c r="E26" s="470">
        <v>15942</v>
      </c>
      <c r="F26" s="470">
        <v>40267</v>
      </c>
      <c r="G26" s="470">
        <v>29759</v>
      </c>
      <c r="H26" s="470">
        <v>10508</v>
      </c>
      <c r="I26" s="470">
        <v>12048</v>
      </c>
      <c r="J26" s="470">
        <v>7745</v>
      </c>
      <c r="K26" s="470">
        <v>4303</v>
      </c>
      <c r="L26" s="470">
        <v>356</v>
      </c>
      <c r="M26" s="470">
        <v>341</v>
      </c>
      <c r="N26" s="470">
        <v>15</v>
      </c>
      <c r="O26" s="470">
        <v>1606</v>
      </c>
      <c r="P26" s="470">
        <v>490</v>
      </c>
      <c r="Q26" s="470">
        <v>1116</v>
      </c>
    </row>
    <row r="27" spans="1:17" ht="21.75" customHeight="1">
      <c r="A27" s="433">
        <v>21</v>
      </c>
      <c r="B27" s="434" t="s">
        <v>201</v>
      </c>
      <c r="C27" s="470">
        <v>32395</v>
      </c>
      <c r="D27" s="470">
        <v>27627</v>
      </c>
      <c r="E27" s="470">
        <v>4768</v>
      </c>
      <c r="F27" s="470">
        <v>25224</v>
      </c>
      <c r="G27" s="470">
        <v>21350</v>
      </c>
      <c r="H27" s="470">
        <v>3874</v>
      </c>
      <c r="I27" s="470">
        <v>5794</v>
      </c>
      <c r="J27" s="470">
        <v>5131</v>
      </c>
      <c r="K27" s="470">
        <v>663</v>
      </c>
      <c r="L27" s="470">
        <v>698</v>
      </c>
      <c r="M27" s="470">
        <v>693</v>
      </c>
      <c r="N27" s="470">
        <v>5</v>
      </c>
      <c r="O27" s="470">
        <v>679</v>
      </c>
      <c r="P27" s="470">
        <v>453</v>
      </c>
      <c r="Q27" s="470">
        <v>226</v>
      </c>
    </row>
    <row r="28" spans="1:17" ht="21.75" customHeight="1">
      <c r="A28" s="433">
        <v>22</v>
      </c>
      <c r="B28" s="434" t="s">
        <v>202</v>
      </c>
      <c r="C28" s="470">
        <v>19856</v>
      </c>
      <c r="D28" s="470">
        <v>14882</v>
      </c>
      <c r="E28" s="470">
        <v>4974</v>
      </c>
      <c r="F28" s="470">
        <v>12496</v>
      </c>
      <c r="G28" s="470">
        <v>9373</v>
      </c>
      <c r="H28" s="470">
        <v>3123</v>
      </c>
      <c r="I28" s="470">
        <v>6593</v>
      </c>
      <c r="J28" s="470">
        <v>5111</v>
      </c>
      <c r="K28" s="470">
        <v>1482</v>
      </c>
      <c r="L28" s="470">
        <v>165</v>
      </c>
      <c r="M28" s="470">
        <v>161</v>
      </c>
      <c r="N28" s="470">
        <v>4</v>
      </c>
      <c r="O28" s="470">
        <v>602</v>
      </c>
      <c r="P28" s="470">
        <v>237</v>
      </c>
      <c r="Q28" s="470">
        <v>365</v>
      </c>
    </row>
    <row r="29" spans="1:17" ht="21.75" customHeight="1">
      <c r="A29" s="433">
        <v>23</v>
      </c>
      <c r="B29" s="434" t="s">
        <v>203</v>
      </c>
      <c r="C29" s="470">
        <v>15048</v>
      </c>
      <c r="D29" s="470">
        <v>12419</v>
      </c>
      <c r="E29" s="470">
        <v>2629</v>
      </c>
      <c r="F29" s="470">
        <v>11032</v>
      </c>
      <c r="G29" s="470">
        <v>8989</v>
      </c>
      <c r="H29" s="470">
        <v>2043</v>
      </c>
      <c r="I29" s="470">
        <v>3289</v>
      </c>
      <c r="J29" s="470">
        <v>2789</v>
      </c>
      <c r="K29" s="470">
        <v>500</v>
      </c>
      <c r="L29" s="470">
        <v>448</v>
      </c>
      <c r="M29" s="470">
        <v>441</v>
      </c>
      <c r="N29" s="470">
        <v>7</v>
      </c>
      <c r="O29" s="470">
        <v>279</v>
      </c>
      <c r="P29" s="470">
        <v>200</v>
      </c>
      <c r="Q29" s="470">
        <v>79</v>
      </c>
    </row>
    <row r="30" spans="1:17" ht="21.75" customHeight="1">
      <c r="A30" s="433">
        <v>24</v>
      </c>
      <c r="B30" s="434" t="s">
        <v>249</v>
      </c>
      <c r="C30" s="470">
        <v>8200</v>
      </c>
      <c r="D30" s="470">
        <v>6680</v>
      </c>
      <c r="E30" s="470">
        <v>1520</v>
      </c>
      <c r="F30" s="470">
        <v>4842</v>
      </c>
      <c r="G30" s="470">
        <v>3929</v>
      </c>
      <c r="H30" s="470">
        <v>913</v>
      </c>
      <c r="I30" s="470">
        <v>2734</v>
      </c>
      <c r="J30" s="470">
        <v>2276</v>
      </c>
      <c r="K30" s="470">
        <v>458</v>
      </c>
      <c r="L30" s="470">
        <v>359</v>
      </c>
      <c r="M30" s="470">
        <v>347</v>
      </c>
      <c r="N30" s="470">
        <v>12</v>
      </c>
      <c r="O30" s="470">
        <v>265</v>
      </c>
      <c r="P30" s="470">
        <v>128</v>
      </c>
      <c r="Q30" s="470">
        <v>137</v>
      </c>
    </row>
    <row r="31" spans="1:17" ht="21.75" customHeight="1">
      <c r="A31" s="433">
        <v>25</v>
      </c>
      <c r="B31" s="434" t="s">
        <v>250</v>
      </c>
      <c r="C31" s="470">
        <v>20292</v>
      </c>
      <c r="D31" s="470">
        <v>17601</v>
      </c>
      <c r="E31" s="470">
        <v>2691</v>
      </c>
      <c r="F31" s="470">
        <v>13881</v>
      </c>
      <c r="G31" s="470">
        <v>11759</v>
      </c>
      <c r="H31" s="470">
        <v>2122</v>
      </c>
      <c r="I31" s="470">
        <v>5178</v>
      </c>
      <c r="J31" s="470">
        <v>4730</v>
      </c>
      <c r="K31" s="470">
        <v>448</v>
      </c>
      <c r="L31" s="470">
        <v>849</v>
      </c>
      <c r="M31" s="470">
        <v>842</v>
      </c>
      <c r="N31" s="470">
        <v>7</v>
      </c>
      <c r="O31" s="470">
        <v>384</v>
      </c>
      <c r="P31" s="470">
        <v>270</v>
      </c>
      <c r="Q31" s="470">
        <v>114</v>
      </c>
    </row>
    <row r="32" spans="1:17" ht="21.75" customHeight="1">
      <c r="A32" s="433">
        <v>26</v>
      </c>
      <c r="B32" s="434" t="s">
        <v>4</v>
      </c>
      <c r="C32" s="470">
        <v>28521</v>
      </c>
      <c r="D32" s="470">
        <v>20654</v>
      </c>
      <c r="E32" s="470">
        <v>7867</v>
      </c>
      <c r="F32" s="470">
        <v>20669</v>
      </c>
      <c r="G32" s="470">
        <v>14881</v>
      </c>
      <c r="H32" s="470">
        <v>5788</v>
      </c>
      <c r="I32" s="470">
        <v>6376</v>
      </c>
      <c r="J32" s="470">
        <v>5113</v>
      </c>
      <c r="K32" s="470">
        <v>1263</v>
      </c>
      <c r="L32" s="470">
        <v>240</v>
      </c>
      <c r="M32" s="470">
        <v>222</v>
      </c>
      <c r="N32" s="470">
        <v>18</v>
      </c>
      <c r="O32" s="470">
        <v>1236</v>
      </c>
      <c r="P32" s="470">
        <v>438</v>
      </c>
      <c r="Q32" s="470">
        <v>798</v>
      </c>
    </row>
    <row r="33" spans="1:17" ht="21.75" customHeight="1">
      <c r="A33" s="433">
        <v>27</v>
      </c>
      <c r="B33" s="434" t="s">
        <v>20</v>
      </c>
      <c r="C33" s="470">
        <v>73389</v>
      </c>
      <c r="D33" s="470">
        <v>61623</v>
      </c>
      <c r="E33" s="470">
        <v>11766</v>
      </c>
      <c r="F33" s="470">
        <v>58258</v>
      </c>
      <c r="G33" s="470">
        <v>48857</v>
      </c>
      <c r="H33" s="470">
        <v>9401</v>
      </c>
      <c r="I33" s="470">
        <v>12691</v>
      </c>
      <c r="J33" s="470">
        <v>11031</v>
      </c>
      <c r="K33" s="470">
        <v>1660</v>
      </c>
      <c r="L33" s="470">
        <v>466</v>
      </c>
      <c r="M33" s="470">
        <v>457</v>
      </c>
      <c r="N33" s="470">
        <v>9</v>
      </c>
      <c r="O33" s="470">
        <v>1974</v>
      </c>
      <c r="P33" s="470">
        <v>1278</v>
      </c>
      <c r="Q33" s="470">
        <v>696</v>
      </c>
    </row>
    <row r="34" spans="1:17" ht="21.75" customHeight="1">
      <c r="A34" s="431">
        <v>28</v>
      </c>
      <c r="B34" s="432" t="s">
        <v>276</v>
      </c>
      <c r="C34" s="470">
        <v>16273</v>
      </c>
      <c r="D34" s="470">
        <v>11890</v>
      </c>
      <c r="E34" s="470">
        <v>4383</v>
      </c>
      <c r="F34" s="470">
        <v>10790</v>
      </c>
      <c r="G34" s="470">
        <v>8278</v>
      </c>
      <c r="H34" s="470">
        <v>2512</v>
      </c>
      <c r="I34" s="470">
        <v>4752</v>
      </c>
      <c r="J34" s="470">
        <v>3102</v>
      </c>
      <c r="K34" s="470">
        <v>1650</v>
      </c>
      <c r="L34" s="470">
        <v>348</v>
      </c>
      <c r="M34" s="470">
        <v>346</v>
      </c>
      <c r="N34" s="470">
        <v>2</v>
      </c>
      <c r="O34" s="470">
        <v>383</v>
      </c>
      <c r="P34" s="470">
        <v>164</v>
      </c>
      <c r="Q34" s="470">
        <v>219</v>
      </c>
    </row>
    <row r="35" spans="1:17" ht="21.75" customHeight="1">
      <c r="A35" s="431">
        <v>29</v>
      </c>
      <c r="B35" s="432" t="s">
        <v>277</v>
      </c>
      <c r="C35" s="470">
        <v>4377</v>
      </c>
      <c r="D35" s="470">
        <v>3416</v>
      </c>
      <c r="E35" s="470">
        <v>961</v>
      </c>
      <c r="F35" s="470">
        <v>2539</v>
      </c>
      <c r="G35" s="470">
        <v>2028</v>
      </c>
      <c r="H35" s="470">
        <v>511</v>
      </c>
      <c r="I35" s="470">
        <v>1583</v>
      </c>
      <c r="J35" s="470">
        <v>1162</v>
      </c>
      <c r="K35" s="470">
        <v>421</v>
      </c>
      <c r="L35" s="470">
        <v>181</v>
      </c>
      <c r="M35" s="470">
        <v>177</v>
      </c>
      <c r="N35" s="470">
        <v>4</v>
      </c>
      <c r="O35" s="470">
        <v>74</v>
      </c>
      <c r="P35" s="470">
        <v>49</v>
      </c>
      <c r="Q35" s="470">
        <v>25</v>
      </c>
    </row>
    <row r="36" spans="1:17" ht="21.75" customHeight="1">
      <c r="A36" s="431">
        <v>30</v>
      </c>
      <c r="B36" s="432" t="s">
        <v>278</v>
      </c>
      <c r="C36" s="470">
        <v>5532</v>
      </c>
      <c r="D36" s="470">
        <v>4898</v>
      </c>
      <c r="E36" s="470">
        <v>634</v>
      </c>
      <c r="F36" s="470">
        <v>4490</v>
      </c>
      <c r="G36" s="470">
        <v>3990</v>
      </c>
      <c r="H36" s="470">
        <v>500</v>
      </c>
      <c r="I36" s="470">
        <v>841</v>
      </c>
      <c r="J36" s="470">
        <v>718</v>
      </c>
      <c r="K36" s="470">
        <v>123</v>
      </c>
      <c r="L36" s="470">
        <v>127</v>
      </c>
      <c r="M36" s="470">
        <v>127</v>
      </c>
      <c r="N36" s="470">
        <v>0</v>
      </c>
      <c r="O36" s="470">
        <v>74</v>
      </c>
      <c r="P36" s="470">
        <v>63</v>
      </c>
      <c r="Q36" s="470">
        <v>11</v>
      </c>
    </row>
    <row r="37" spans="1:17" ht="21.75" customHeight="1">
      <c r="A37" s="431">
        <v>31</v>
      </c>
      <c r="B37" s="432" t="s">
        <v>146</v>
      </c>
      <c r="C37" s="470">
        <v>59220</v>
      </c>
      <c r="D37" s="470">
        <v>46248</v>
      </c>
      <c r="E37" s="470">
        <v>12972</v>
      </c>
      <c r="F37" s="470">
        <v>47279</v>
      </c>
      <c r="G37" s="470">
        <v>37247</v>
      </c>
      <c r="H37" s="470">
        <v>10032</v>
      </c>
      <c r="I37" s="470">
        <v>9831</v>
      </c>
      <c r="J37" s="470">
        <v>7624</v>
      </c>
      <c r="K37" s="470">
        <v>2207</v>
      </c>
      <c r="L37" s="470">
        <v>305</v>
      </c>
      <c r="M37" s="470">
        <v>302</v>
      </c>
      <c r="N37" s="470">
        <v>3</v>
      </c>
      <c r="O37" s="470">
        <v>1805</v>
      </c>
      <c r="P37" s="470">
        <v>1075</v>
      </c>
      <c r="Q37" s="470">
        <v>730</v>
      </c>
    </row>
    <row r="38" spans="1:17" ht="21.75" customHeight="1">
      <c r="A38" s="431">
        <v>32</v>
      </c>
      <c r="B38" s="432" t="s">
        <v>181</v>
      </c>
      <c r="C38" s="470">
        <v>17650</v>
      </c>
      <c r="D38" s="470">
        <v>12724</v>
      </c>
      <c r="E38" s="470">
        <v>4926</v>
      </c>
      <c r="F38" s="470">
        <v>12286</v>
      </c>
      <c r="G38" s="470">
        <v>9180</v>
      </c>
      <c r="H38" s="470">
        <v>3106</v>
      </c>
      <c r="I38" s="470">
        <v>4685</v>
      </c>
      <c r="J38" s="470">
        <v>3178</v>
      </c>
      <c r="K38" s="470">
        <v>1507</v>
      </c>
      <c r="L38" s="470">
        <v>215</v>
      </c>
      <c r="M38" s="470">
        <v>206</v>
      </c>
      <c r="N38" s="470">
        <v>9</v>
      </c>
      <c r="O38" s="470">
        <v>464</v>
      </c>
      <c r="P38" s="470">
        <v>160</v>
      </c>
      <c r="Q38" s="470">
        <v>304</v>
      </c>
    </row>
    <row r="39" spans="1:17" ht="21.75" customHeight="1">
      <c r="A39" s="431">
        <v>33</v>
      </c>
      <c r="B39" s="432" t="s">
        <v>6</v>
      </c>
      <c r="C39" s="470">
        <v>82068</v>
      </c>
      <c r="D39" s="470">
        <v>64848</v>
      </c>
      <c r="E39" s="470">
        <v>17220</v>
      </c>
      <c r="F39" s="470">
        <v>58690</v>
      </c>
      <c r="G39" s="470">
        <v>45740</v>
      </c>
      <c r="H39" s="470">
        <v>12950</v>
      </c>
      <c r="I39" s="470">
        <v>20947</v>
      </c>
      <c r="J39" s="470">
        <v>17541</v>
      </c>
      <c r="K39" s="470">
        <v>3406</v>
      </c>
      <c r="L39" s="470">
        <v>504</v>
      </c>
      <c r="M39" s="470">
        <v>493</v>
      </c>
      <c r="N39" s="470">
        <v>11</v>
      </c>
      <c r="O39" s="470">
        <v>1927</v>
      </c>
      <c r="P39" s="470">
        <v>1074</v>
      </c>
      <c r="Q39" s="470">
        <v>853</v>
      </c>
    </row>
    <row r="40" spans="1:17" s="5" customFormat="1" ht="21.75" customHeight="1">
      <c r="A40" s="431">
        <v>34</v>
      </c>
      <c r="B40" s="432" t="s">
        <v>7</v>
      </c>
      <c r="C40" s="470">
        <v>645756</v>
      </c>
      <c r="D40" s="470">
        <v>488431</v>
      </c>
      <c r="E40" s="470">
        <v>157325</v>
      </c>
      <c r="F40" s="470">
        <v>598767</v>
      </c>
      <c r="G40" s="470">
        <v>467519</v>
      </c>
      <c r="H40" s="470">
        <v>131248</v>
      </c>
      <c r="I40" s="470">
        <v>3532</v>
      </c>
      <c r="J40" s="470">
        <v>2532</v>
      </c>
      <c r="K40" s="470">
        <v>1000</v>
      </c>
      <c r="L40" s="470">
        <v>449</v>
      </c>
      <c r="M40" s="470">
        <v>369</v>
      </c>
      <c r="N40" s="470">
        <v>80</v>
      </c>
      <c r="O40" s="470">
        <v>43008</v>
      </c>
      <c r="P40" s="470">
        <v>18011</v>
      </c>
      <c r="Q40" s="470">
        <v>24997</v>
      </c>
    </row>
    <row r="41" spans="1:17" ht="21.75" customHeight="1">
      <c r="A41" s="431">
        <v>35</v>
      </c>
      <c r="B41" s="432" t="s">
        <v>8</v>
      </c>
      <c r="C41" s="470">
        <v>176500</v>
      </c>
      <c r="D41" s="470">
        <v>128831</v>
      </c>
      <c r="E41" s="470">
        <v>47669</v>
      </c>
      <c r="F41" s="470">
        <v>143120</v>
      </c>
      <c r="G41" s="470">
        <v>105526</v>
      </c>
      <c r="H41" s="470">
        <v>37594</v>
      </c>
      <c r="I41" s="470">
        <v>22747</v>
      </c>
      <c r="J41" s="470">
        <v>18625</v>
      </c>
      <c r="K41" s="470">
        <v>4122</v>
      </c>
      <c r="L41" s="470">
        <v>595</v>
      </c>
      <c r="M41" s="470">
        <v>518</v>
      </c>
      <c r="N41" s="470">
        <v>77</v>
      </c>
      <c r="O41" s="470">
        <v>10038</v>
      </c>
      <c r="P41" s="470">
        <v>4162</v>
      </c>
      <c r="Q41" s="470">
        <v>5876</v>
      </c>
    </row>
    <row r="42" spans="1:17" ht="21.75" customHeight="1">
      <c r="A42" s="431">
        <v>36</v>
      </c>
      <c r="B42" s="432" t="s">
        <v>9</v>
      </c>
      <c r="C42" s="470">
        <v>8910</v>
      </c>
      <c r="D42" s="470">
        <v>7811</v>
      </c>
      <c r="E42" s="470">
        <v>1099</v>
      </c>
      <c r="F42" s="470">
        <v>4765</v>
      </c>
      <c r="G42" s="470">
        <v>4017</v>
      </c>
      <c r="H42" s="470">
        <v>748</v>
      </c>
      <c r="I42" s="470">
        <v>3662</v>
      </c>
      <c r="J42" s="470">
        <v>3380</v>
      </c>
      <c r="K42" s="470">
        <v>282</v>
      </c>
      <c r="L42" s="470">
        <v>287</v>
      </c>
      <c r="M42" s="470">
        <v>285</v>
      </c>
      <c r="N42" s="470">
        <v>2</v>
      </c>
      <c r="O42" s="470">
        <v>196</v>
      </c>
      <c r="P42" s="470">
        <v>129</v>
      </c>
      <c r="Q42" s="470">
        <v>67</v>
      </c>
    </row>
    <row r="43" spans="1:17" ht="21.75" customHeight="1">
      <c r="A43" s="433">
        <v>37</v>
      </c>
      <c r="B43" s="432" t="s">
        <v>10</v>
      </c>
      <c r="C43" s="470">
        <v>16612</v>
      </c>
      <c r="D43" s="470">
        <v>12633</v>
      </c>
      <c r="E43" s="470">
        <v>3979</v>
      </c>
      <c r="F43" s="470">
        <v>9853</v>
      </c>
      <c r="G43" s="470">
        <v>7704</v>
      </c>
      <c r="H43" s="470">
        <v>2149</v>
      </c>
      <c r="I43" s="470">
        <v>5718</v>
      </c>
      <c r="J43" s="470">
        <v>4214</v>
      </c>
      <c r="K43" s="470">
        <v>1504</v>
      </c>
      <c r="L43" s="470">
        <v>516</v>
      </c>
      <c r="M43" s="470">
        <v>511</v>
      </c>
      <c r="N43" s="470">
        <v>5</v>
      </c>
      <c r="O43" s="470">
        <v>525</v>
      </c>
      <c r="P43" s="470">
        <v>204</v>
      </c>
      <c r="Q43" s="470">
        <v>321</v>
      </c>
    </row>
    <row r="44" spans="1:17" ht="21.75" customHeight="1">
      <c r="A44" s="433">
        <v>38</v>
      </c>
      <c r="B44" s="432" t="s">
        <v>11</v>
      </c>
      <c r="C44" s="470">
        <v>50087</v>
      </c>
      <c r="D44" s="470">
        <v>38769</v>
      </c>
      <c r="E44" s="470">
        <v>11318</v>
      </c>
      <c r="F44" s="470">
        <v>37969</v>
      </c>
      <c r="G44" s="470">
        <v>29303</v>
      </c>
      <c r="H44" s="470">
        <v>8666</v>
      </c>
      <c r="I44" s="470">
        <v>9720</v>
      </c>
      <c r="J44" s="470">
        <v>8172</v>
      </c>
      <c r="K44" s="470">
        <v>1548</v>
      </c>
      <c r="L44" s="470">
        <v>383</v>
      </c>
      <c r="M44" s="470">
        <v>368</v>
      </c>
      <c r="N44" s="470">
        <v>15</v>
      </c>
      <c r="O44" s="470">
        <v>2015</v>
      </c>
      <c r="P44" s="470">
        <v>926</v>
      </c>
      <c r="Q44" s="470">
        <v>1089</v>
      </c>
    </row>
    <row r="45" spans="1:17" ht="21.75" customHeight="1">
      <c r="A45" s="433">
        <v>39</v>
      </c>
      <c r="B45" s="432" t="s">
        <v>12</v>
      </c>
      <c r="C45" s="470">
        <v>14797</v>
      </c>
      <c r="D45" s="470">
        <v>10734</v>
      </c>
      <c r="E45" s="470">
        <v>4063</v>
      </c>
      <c r="F45" s="470">
        <v>10563</v>
      </c>
      <c r="G45" s="470">
        <v>7831</v>
      </c>
      <c r="H45" s="470">
        <v>2732</v>
      </c>
      <c r="I45" s="470">
        <v>3476</v>
      </c>
      <c r="J45" s="470">
        <v>2537</v>
      </c>
      <c r="K45" s="470">
        <v>939</v>
      </c>
      <c r="L45" s="470">
        <v>130</v>
      </c>
      <c r="M45" s="470">
        <v>118</v>
      </c>
      <c r="N45" s="470">
        <v>12</v>
      </c>
      <c r="O45" s="470">
        <v>628</v>
      </c>
      <c r="P45" s="470">
        <v>248</v>
      </c>
      <c r="Q45" s="470">
        <v>380</v>
      </c>
    </row>
    <row r="46" spans="1:17" ht="21.75" customHeight="1">
      <c r="A46" s="433">
        <v>40</v>
      </c>
      <c r="B46" s="432" t="s">
        <v>13</v>
      </c>
      <c r="C46" s="470">
        <v>8704</v>
      </c>
      <c r="D46" s="470">
        <v>6364</v>
      </c>
      <c r="E46" s="470">
        <v>2340</v>
      </c>
      <c r="F46" s="470">
        <v>5593</v>
      </c>
      <c r="G46" s="470">
        <v>4150</v>
      </c>
      <c r="H46" s="470">
        <v>1443</v>
      </c>
      <c r="I46" s="470">
        <v>2525</v>
      </c>
      <c r="J46" s="470">
        <v>1910</v>
      </c>
      <c r="K46" s="470">
        <v>615</v>
      </c>
      <c r="L46" s="470">
        <v>173</v>
      </c>
      <c r="M46" s="470">
        <v>171</v>
      </c>
      <c r="N46" s="470">
        <v>2</v>
      </c>
      <c r="O46" s="470">
        <v>413</v>
      </c>
      <c r="P46" s="470">
        <v>133</v>
      </c>
      <c r="Q46" s="470">
        <v>280</v>
      </c>
    </row>
    <row r="47" spans="1:17" ht="21.75" customHeight="1">
      <c r="A47" s="433">
        <v>41</v>
      </c>
      <c r="B47" s="432" t="s">
        <v>89</v>
      </c>
      <c r="C47" s="470">
        <v>51947</v>
      </c>
      <c r="D47" s="470">
        <v>38124</v>
      </c>
      <c r="E47" s="470">
        <v>13823</v>
      </c>
      <c r="F47" s="470">
        <v>47491</v>
      </c>
      <c r="G47" s="470">
        <v>35264</v>
      </c>
      <c r="H47" s="470">
        <v>12227</v>
      </c>
      <c r="I47" s="470">
        <v>2154</v>
      </c>
      <c r="J47" s="470">
        <v>1729</v>
      </c>
      <c r="K47" s="470">
        <v>425</v>
      </c>
      <c r="L47" s="470">
        <v>170</v>
      </c>
      <c r="M47" s="470">
        <v>150</v>
      </c>
      <c r="N47" s="470">
        <v>20</v>
      </c>
      <c r="O47" s="470">
        <v>2132</v>
      </c>
      <c r="P47" s="470">
        <v>981</v>
      </c>
      <c r="Q47" s="470">
        <v>1151</v>
      </c>
    </row>
    <row r="48" spans="1:17" ht="21.75" customHeight="1">
      <c r="A48" s="433">
        <v>42</v>
      </c>
      <c r="B48" s="432" t="s">
        <v>279</v>
      </c>
      <c r="C48" s="470">
        <v>109923</v>
      </c>
      <c r="D48" s="470">
        <v>90118</v>
      </c>
      <c r="E48" s="470">
        <v>19805</v>
      </c>
      <c r="F48" s="470">
        <v>73100</v>
      </c>
      <c r="G48" s="470">
        <v>60530</v>
      </c>
      <c r="H48" s="470">
        <v>12570</v>
      </c>
      <c r="I48" s="470">
        <v>34289</v>
      </c>
      <c r="J48" s="470">
        <v>27917</v>
      </c>
      <c r="K48" s="470">
        <v>6372</v>
      </c>
      <c r="L48" s="470">
        <v>705</v>
      </c>
      <c r="M48" s="470">
        <v>695</v>
      </c>
      <c r="N48" s="470">
        <v>10</v>
      </c>
      <c r="O48" s="470">
        <v>1829</v>
      </c>
      <c r="P48" s="470">
        <v>976</v>
      </c>
      <c r="Q48" s="470">
        <v>853</v>
      </c>
    </row>
    <row r="49" spans="1:17" ht="21.75" customHeight="1">
      <c r="A49" s="433">
        <v>43</v>
      </c>
      <c r="B49" s="432" t="s">
        <v>84</v>
      </c>
      <c r="C49" s="470">
        <v>19178</v>
      </c>
      <c r="D49" s="470">
        <v>13955</v>
      </c>
      <c r="E49" s="470">
        <v>5223</v>
      </c>
      <c r="F49" s="470">
        <v>13129</v>
      </c>
      <c r="G49" s="470">
        <v>9769</v>
      </c>
      <c r="H49" s="470">
        <v>3360</v>
      </c>
      <c r="I49" s="470">
        <v>5185</v>
      </c>
      <c r="J49" s="470">
        <v>3598</v>
      </c>
      <c r="K49" s="470">
        <v>1587</v>
      </c>
      <c r="L49" s="470">
        <v>370</v>
      </c>
      <c r="M49" s="470">
        <v>366</v>
      </c>
      <c r="N49" s="470">
        <v>4</v>
      </c>
      <c r="O49" s="470">
        <v>494</v>
      </c>
      <c r="P49" s="470">
        <v>222</v>
      </c>
      <c r="Q49" s="470">
        <v>272</v>
      </c>
    </row>
    <row r="50" spans="1:17" ht="21.75" customHeight="1">
      <c r="A50" s="433">
        <v>44</v>
      </c>
      <c r="B50" s="432" t="s">
        <v>85</v>
      </c>
      <c r="C50" s="470">
        <v>26932</v>
      </c>
      <c r="D50" s="470">
        <v>21678</v>
      </c>
      <c r="E50" s="470">
        <v>5254</v>
      </c>
      <c r="F50" s="470">
        <v>17498</v>
      </c>
      <c r="G50" s="470">
        <v>14020</v>
      </c>
      <c r="H50" s="470">
        <v>3478</v>
      </c>
      <c r="I50" s="470">
        <v>8562</v>
      </c>
      <c r="J50" s="470">
        <v>6983</v>
      </c>
      <c r="K50" s="470">
        <v>1579</v>
      </c>
      <c r="L50" s="470">
        <v>429</v>
      </c>
      <c r="M50" s="470">
        <v>421</v>
      </c>
      <c r="N50" s="470">
        <v>8</v>
      </c>
      <c r="O50" s="470">
        <v>443</v>
      </c>
      <c r="P50" s="470">
        <v>254</v>
      </c>
      <c r="Q50" s="470">
        <v>189</v>
      </c>
    </row>
    <row r="51" spans="1:17" ht="21.75" customHeight="1">
      <c r="A51" s="433">
        <v>45</v>
      </c>
      <c r="B51" s="434" t="s">
        <v>86</v>
      </c>
      <c r="C51" s="470">
        <v>68820</v>
      </c>
      <c r="D51" s="470">
        <v>52898</v>
      </c>
      <c r="E51" s="470">
        <v>15922</v>
      </c>
      <c r="F51" s="470">
        <v>44504</v>
      </c>
      <c r="G51" s="470">
        <v>34247</v>
      </c>
      <c r="H51" s="470">
        <v>10257</v>
      </c>
      <c r="I51" s="470">
        <v>22379</v>
      </c>
      <c r="J51" s="470">
        <v>17456</v>
      </c>
      <c r="K51" s="470">
        <v>4923</v>
      </c>
      <c r="L51" s="470">
        <v>667</v>
      </c>
      <c r="M51" s="470">
        <v>649</v>
      </c>
      <c r="N51" s="470">
        <v>18</v>
      </c>
      <c r="O51" s="470">
        <v>1270</v>
      </c>
      <c r="P51" s="470">
        <v>546</v>
      </c>
      <c r="Q51" s="470">
        <v>724</v>
      </c>
    </row>
    <row r="52" spans="1:17" ht="21.75" customHeight="1">
      <c r="A52" s="433">
        <v>46</v>
      </c>
      <c r="B52" s="434" t="s">
        <v>366</v>
      </c>
      <c r="C52" s="470">
        <v>36277</v>
      </c>
      <c r="D52" s="470">
        <v>29335</v>
      </c>
      <c r="E52" s="470">
        <v>6942</v>
      </c>
      <c r="F52" s="470">
        <v>27093</v>
      </c>
      <c r="G52" s="470">
        <v>21912</v>
      </c>
      <c r="H52" s="470">
        <v>5181</v>
      </c>
      <c r="I52" s="470">
        <v>7952</v>
      </c>
      <c r="J52" s="470">
        <v>6521</v>
      </c>
      <c r="K52" s="470">
        <v>1431</v>
      </c>
      <c r="L52" s="470">
        <v>467</v>
      </c>
      <c r="M52" s="470">
        <v>463</v>
      </c>
      <c r="N52" s="470">
        <v>4</v>
      </c>
      <c r="O52" s="470">
        <v>765</v>
      </c>
      <c r="P52" s="470">
        <v>439</v>
      </c>
      <c r="Q52" s="470">
        <v>326</v>
      </c>
    </row>
    <row r="53" spans="1:17" ht="21.75" customHeight="1">
      <c r="A53" s="433">
        <v>47</v>
      </c>
      <c r="B53" s="434" t="s">
        <v>87</v>
      </c>
      <c r="C53" s="470">
        <v>18818</v>
      </c>
      <c r="D53" s="470">
        <v>15995</v>
      </c>
      <c r="E53" s="470">
        <v>2823</v>
      </c>
      <c r="F53" s="470">
        <v>13018</v>
      </c>
      <c r="G53" s="470">
        <v>11032</v>
      </c>
      <c r="H53" s="470">
        <v>1986</v>
      </c>
      <c r="I53" s="470">
        <v>5126</v>
      </c>
      <c r="J53" s="470">
        <v>4351</v>
      </c>
      <c r="K53" s="470">
        <v>775</v>
      </c>
      <c r="L53" s="470">
        <v>458</v>
      </c>
      <c r="M53" s="470">
        <v>455</v>
      </c>
      <c r="N53" s="470">
        <v>3</v>
      </c>
      <c r="O53" s="470">
        <v>216</v>
      </c>
      <c r="P53" s="470">
        <v>157</v>
      </c>
      <c r="Q53" s="470">
        <v>59</v>
      </c>
    </row>
    <row r="54" spans="1:17" ht="21.75" customHeight="1">
      <c r="A54" s="433">
        <v>48</v>
      </c>
      <c r="B54" s="434" t="s">
        <v>195</v>
      </c>
      <c r="C54" s="470">
        <v>54186</v>
      </c>
      <c r="D54" s="470">
        <v>39299</v>
      </c>
      <c r="E54" s="470">
        <v>14887</v>
      </c>
      <c r="F54" s="470">
        <v>43362</v>
      </c>
      <c r="G54" s="470">
        <v>31880</v>
      </c>
      <c r="H54" s="470">
        <v>11482</v>
      </c>
      <c r="I54" s="470">
        <v>8540</v>
      </c>
      <c r="J54" s="470">
        <v>6231</v>
      </c>
      <c r="K54" s="470">
        <v>2309</v>
      </c>
      <c r="L54" s="470">
        <v>260</v>
      </c>
      <c r="M54" s="470">
        <v>249</v>
      </c>
      <c r="N54" s="470">
        <v>11</v>
      </c>
      <c r="O54" s="470">
        <v>2024</v>
      </c>
      <c r="P54" s="470">
        <v>939</v>
      </c>
      <c r="Q54" s="470">
        <v>1085</v>
      </c>
    </row>
    <row r="55" spans="1:17" ht="21.75" customHeight="1">
      <c r="A55" s="433">
        <v>49</v>
      </c>
      <c r="B55" s="434" t="s">
        <v>196</v>
      </c>
      <c r="C55" s="470">
        <v>8003</v>
      </c>
      <c r="D55" s="470">
        <v>7068</v>
      </c>
      <c r="E55" s="470">
        <v>935</v>
      </c>
      <c r="F55" s="470">
        <v>5497</v>
      </c>
      <c r="G55" s="470">
        <v>4843</v>
      </c>
      <c r="H55" s="470">
        <v>654</v>
      </c>
      <c r="I55" s="470">
        <v>1995</v>
      </c>
      <c r="J55" s="470">
        <v>1763</v>
      </c>
      <c r="K55" s="470">
        <v>232</v>
      </c>
      <c r="L55" s="470">
        <v>385</v>
      </c>
      <c r="M55" s="470">
        <v>385</v>
      </c>
      <c r="N55" s="470">
        <v>0</v>
      </c>
      <c r="O55" s="470">
        <v>126</v>
      </c>
      <c r="P55" s="470">
        <v>77</v>
      </c>
      <c r="Q55" s="470">
        <v>49</v>
      </c>
    </row>
    <row r="56" spans="1:17" ht="21.75" customHeight="1">
      <c r="A56" s="433">
        <v>50</v>
      </c>
      <c r="B56" s="434" t="s">
        <v>197</v>
      </c>
      <c r="C56" s="470">
        <v>16841</v>
      </c>
      <c r="D56" s="470">
        <v>13631</v>
      </c>
      <c r="E56" s="470">
        <v>3210</v>
      </c>
      <c r="F56" s="470">
        <v>10740</v>
      </c>
      <c r="G56" s="470">
        <v>8720</v>
      </c>
      <c r="H56" s="470">
        <v>2020</v>
      </c>
      <c r="I56" s="470">
        <v>5753</v>
      </c>
      <c r="J56" s="470">
        <v>4665</v>
      </c>
      <c r="K56" s="470">
        <v>1088</v>
      </c>
      <c r="L56" s="470">
        <v>151</v>
      </c>
      <c r="M56" s="470">
        <v>148</v>
      </c>
      <c r="N56" s="470">
        <v>3</v>
      </c>
      <c r="O56" s="470">
        <v>197</v>
      </c>
      <c r="P56" s="470">
        <v>98</v>
      </c>
      <c r="Q56" s="470">
        <v>99</v>
      </c>
    </row>
    <row r="57" spans="1:17" ht="21.75" customHeight="1">
      <c r="A57" s="433">
        <v>51</v>
      </c>
      <c r="B57" s="434" t="s">
        <v>198</v>
      </c>
      <c r="C57" s="470">
        <v>21256</v>
      </c>
      <c r="D57" s="470">
        <v>17970</v>
      </c>
      <c r="E57" s="470">
        <v>3286</v>
      </c>
      <c r="F57" s="470">
        <v>10451</v>
      </c>
      <c r="G57" s="470">
        <v>8606</v>
      </c>
      <c r="H57" s="470">
        <v>1845</v>
      </c>
      <c r="I57" s="470">
        <v>10383</v>
      </c>
      <c r="J57" s="470">
        <v>9058</v>
      </c>
      <c r="K57" s="470">
        <v>1325</v>
      </c>
      <c r="L57" s="470">
        <v>178</v>
      </c>
      <c r="M57" s="470">
        <v>172</v>
      </c>
      <c r="N57" s="470">
        <v>6</v>
      </c>
      <c r="O57" s="470">
        <v>244</v>
      </c>
      <c r="P57" s="470">
        <v>134</v>
      </c>
      <c r="Q57" s="470">
        <v>110</v>
      </c>
    </row>
    <row r="58" spans="1:17" ht="21.75" customHeight="1">
      <c r="A58" s="433">
        <v>52</v>
      </c>
      <c r="B58" s="434" t="s">
        <v>199</v>
      </c>
      <c r="C58" s="470">
        <v>25962</v>
      </c>
      <c r="D58" s="470">
        <v>19836</v>
      </c>
      <c r="E58" s="470">
        <v>6126</v>
      </c>
      <c r="F58" s="470">
        <v>18587</v>
      </c>
      <c r="G58" s="470">
        <v>14298</v>
      </c>
      <c r="H58" s="470">
        <v>4289</v>
      </c>
      <c r="I58" s="470">
        <v>6356</v>
      </c>
      <c r="J58" s="470">
        <v>4849</v>
      </c>
      <c r="K58" s="470">
        <v>1507</v>
      </c>
      <c r="L58" s="470">
        <v>357</v>
      </c>
      <c r="M58" s="470">
        <v>347</v>
      </c>
      <c r="N58" s="470">
        <v>10</v>
      </c>
      <c r="O58" s="470">
        <v>662</v>
      </c>
      <c r="P58" s="470">
        <v>342</v>
      </c>
      <c r="Q58" s="470">
        <v>320</v>
      </c>
    </row>
    <row r="59" spans="1:17" ht="21.75" customHeight="1">
      <c r="A59" s="433">
        <v>53</v>
      </c>
      <c r="B59" s="434" t="s">
        <v>200</v>
      </c>
      <c r="C59" s="470">
        <v>12534</v>
      </c>
      <c r="D59" s="470">
        <v>8196</v>
      </c>
      <c r="E59" s="470">
        <v>4338</v>
      </c>
      <c r="F59" s="470">
        <v>7200</v>
      </c>
      <c r="G59" s="470">
        <v>5718</v>
      </c>
      <c r="H59" s="470">
        <v>1482</v>
      </c>
      <c r="I59" s="470">
        <v>4894</v>
      </c>
      <c r="J59" s="470">
        <v>2204</v>
      </c>
      <c r="K59" s="470">
        <v>2690</v>
      </c>
      <c r="L59" s="470">
        <v>162</v>
      </c>
      <c r="M59" s="470">
        <v>159</v>
      </c>
      <c r="N59" s="470">
        <v>3</v>
      </c>
      <c r="O59" s="470">
        <v>278</v>
      </c>
      <c r="P59" s="470">
        <v>115</v>
      </c>
      <c r="Q59" s="470">
        <v>163</v>
      </c>
    </row>
    <row r="60" spans="1:17" ht="21.75" customHeight="1">
      <c r="A60" s="431">
        <v>54</v>
      </c>
      <c r="B60" s="432" t="s">
        <v>317</v>
      </c>
      <c r="C60" s="470">
        <v>37807</v>
      </c>
      <c r="D60" s="470">
        <v>28684</v>
      </c>
      <c r="E60" s="470">
        <v>9123</v>
      </c>
      <c r="F60" s="470">
        <v>30049</v>
      </c>
      <c r="G60" s="470">
        <v>22851</v>
      </c>
      <c r="H60" s="470">
        <v>7198</v>
      </c>
      <c r="I60" s="470">
        <v>6265</v>
      </c>
      <c r="J60" s="470">
        <v>4952</v>
      </c>
      <c r="K60" s="470">
        <v>1313</v>
      </c>
      <c r="L60" s="470">
        <v>326</v>
      </c>
      <c r="M60" s="470">
        <v>324</v>
      </c>
      <c r="N60" s="470">
        <v>2</v>
      </c>
      <c r="O60" s="470">
        <v>1167</v>
      </c>
      <c r="P60" s="470">
        <v>557</v>
      </c>
      <c r="Q60" s="470">
        <v>610</v>
      </c>
    </row>
    <row r="61" spans="1:17" ht="21.75" customHeight="1">
      <c r="A61" s="431">
        <v>55</v>
      </c>
      <c r="B61" s="432" t="s">
        <v>318</v>
      </c>
      <c r="C61" s="470">
        <v>49536</v>
      </c>
      <c r="D61" s="470">
        <v>35581</v>
      </c>
      <c r="E61" s="470">
        <v>13955</v>
      </c>
      <c r="F61" s="470">
        <v>34036</v>
      </c>
      <c r="G61" s="470">
        <v>25100</v>
      </c>
      <c r="H61" s="470">
        <v>8936</v>
      </c>
      <c r="I61" s="470">
        <v>12855</v>
      </c>
      <c r="J61" s="470">
        <v>9122</v>
      </c>
      <c r="K61" s="470">
        <v>3733</v>
      </c>
      <c r="L61" s="470">
        <v>635</v>
      </c>
      <c r="M61" s="470">
        <v>620</v>
      </c>
      <c r="N61" s="470">
        <v>15</v>
      </c>
      <c r="O61" s="470">
        <v>2010</v>
      </c>
      <c r="P61" s="470">
        <v>739</v>
      </c>
      <c r="Q61" s="470">
        <v>1271</v>
      </c>
    </row>
    <row r="62" spans="1:17" ht="21.75" customHeight="1">
      <c r="A62" s="431">
        <v>56</v>
      </c>
      <c r="B62" s="432" t="s">
        <v>233</v>
      </c>
      <c r="C62" s="470">
        <v>5111</v>
      </c>
      <c r="D62" s="470">
        <v>4618</v>
      </c>
      <c r="E62" s="470">
        <v>493</v>
      </c>
      <c r="F62" s="470">
        <v>3922</v>
      </c>
      <c r="G62" s="470">
        <v>3495</v>
      </c>
      <c r="H62" s="470">
        <v>427</v>
      </c>
      <c r="I62" s="470">
        <v>922</v>
      </c>
      <c r="J62" s="470">
        <v>875</v>
      </c>
      <c r="K62" s="470">
        <v>47</v>
      </c>
      <c r="L62" s="470">
        <v>196</v>
      </c>
      <c r="M62" s="470">
        <v>195</v>
      </c>
      <c r="N62" s="470">
        <v>1</v>
      </c>
      <c r="O62" s="470">
        <v>71</v>
      </c>
      <c r="P62" s="470">
        <v>53</v>
      </c>
      <c r="Q62" s="470">
        <v>18</v>
      </c>
    </row>
    <row r="63" spans="1:17" ht="21.75" customHeight="1">
      <c r="A63" s="431">
        <v>57</v>
      </c>
      <c r="B63" s="432" t="s">
        <v>25</v>
      </c>
      <c r="C63" s="470">
        <v>7610</v>
      </c>
      <c r="D63" s="470">
        <v>5522</v>
      </c>
      <c r="E63" s="470">
        <v>2088</v>
      </c>
      <c r="F63" s="470">
        <v>4927</v>
      </c>
      <c r="G63" s="470">
        <v>3566</v>
      </c>
      <c r="H63" s="470">
        <v>1361</v>
      </c>
      <c r="I63" s="470">
        <v>2133</v>
      </c>
      <c r="J63" s="470">
        <v>1606</v>
      </c>
      <c r="K63" s="470">
        <v>527</v>
      </c>
      <c r="L63" s="470">
        <v>213</v>
      </c>
      <c r="M63" s="470">
        <v>212</v>
      </c>
      <c r="N63" s="470">
        <v>1</v>
      </c>
      <c r="O63" s="470">
        <v>337</v>
      </c>
      <c r="P63" s="470">
        <v>138</v>
      </c>
      <c r="Q63" s="470">
        <v>199</v>
      </c>
    </row>
    <row r="64" spans="1:17" ht="21.75" customHeight="1">
      <c r="A64" s="431">
        <v>58</v>
      </c>
      <c r="B64" s="432" t="s">
        <v>26</v>
      </c>
      <c r="C64" s="470">
        <v>24652</v>
      </c>
      <c r="D64" s="470">
        <v>20211</v>
      </c>
      <c r="E64" s="470">
        <v>4441</v>
      </c>
      <c r="F64" s="470">
        <v>13265</v>
      </c>
      <c r="G64" s="470">
        <v>10641</v>
      </c>
      <c r="H64" s="470">
        <v>2624</v>
      </c>
      <c r="I64" s="470">
        <v>10003</v>
      </c>
      <c r="J64" s="470">
        <v>8431</v>
      </c>
      <c r="K64" s="470">
        <v>1572</v>
      </c>
      <c r="L64" s="470">
        <v>788</v>
      </c>
      <c r="M64" s="470">
        <v>777</v>
      </c>
      <c r="N64" s="470">
        <v>11</v>
      </c>
      <c r="O64" s="470">
        <v>596</v>
      </c>
      <c r="P64" s="470">
        <v>362</v>
      </c>
      <c r="Q64" s="470">
        <v>234</v>
      </c>
    </row>
    <row r="65" spans="1:17" ht="21.75" customHeight="1">
      <c r="A65" s="431">
        <v>59</v>
      </c>
      <c r="B65" s="432" t="s">
        <v>27</v>
      </c>
      <c r="C65" s="470">
        <v>36407</v>
      </c>
      <c r="D65" s="470">
        <v>26569</v>
      </c>
      <c r="E65" s="470">
        <v>9838</v>
      </c>
      <c r="F65" s="470">
        <v>29694</v>
      </c>
      <c r="G65" s="470">
        <v>22263</v>
      </c>
      <c r="H65" s="470">
        <v>7431</v>
      </c>
      <c r="I65" s="470">
        <v>4962</v>
      </c>
      <c r="J65" s="470">
        <v>3617</v>
      </c>
      <c r="K65" s="470">
        <v>1345</v>
      </c>
      <c r="L65" s="470">
        <v>168</v>
      </c>
      <c r="M65" s="470">
        <v>155</v>
      </c>
      <c r="N65" s="470">
        <v>13</v>
      </c>
      <c r="O65" s="470">
        <v>1583</v>
      </c>
      <c r="P65" s="470">
        <v>534</v>
      </c>
      <c r="Q65" s="470">
        <v>1049</v>
      </c>
    </row>
    <row r="66" spans="1:17" ht="21.75" customHeight="1">
      <c r="A66" s="431">
        <v>60</v>
      </c>
      <c r="B66" s="432" t="s">
        <v>210</v>
      </c>
      <c r="C66" s="470">
        <v>21065</v>
      </c>
      <c r="D66" s="470">
        <v>16813</v>
      </c>
      <c r="E66" s="470">
        <v>4252</v>
      </c>
      <c r="F66" s="470">
        <v>13659</v>
      </c>
      <c r="G66" s="470">
        <v>10623</v>
      </c>
      <c r="H66" s="470">
        <v>3036</v>
      </c>
      <c r="I66" s="470">
        <v>6434</v>
      </c>
      <c r="J66" s="470">
        <v>5443</v>
      </c>
      <c r="K66" s="470">
        <v>991</v>
      </c>
      <c r="L66" s="470">
        <v>541</v>
      </c>
      <c r="M66" s="470">
        <v>535</v>
      </c>
      <c r="N66" s="470">
        <v>6</v>
      </c>
      <c r="O66" s="470">
        <v>431</v>
      </c>
      <c r="P66" s="470">
        <v>212</v>
      </c>
      <c r="Q66" s="470">
        <v>219</v>
      </c>
    </row>
    <row r="67" spans="1:17" ht="21.75" customHeight="1">
      <c r="A67" s="431">
        <v>61</v>
      </c>
      <c r="B67" s="432" t="s">
        <v>211</v>
      </c>
      <c r="C67" s="470">
        <v>23716</v>
      </c>
      <c r="D67" s="470">
        <v>17563</v>
      </c>
      <c r="E67" s="470">
        <v>6153</v>
      </c>
      <c r="F67" s="470">
        <v>20008</v>
      </c>
      <c r="G67" s="470">
        <v>15447</v>
      </c>
      <c r="H67" s="470">
        <v>4561</v>
      </c>
      <c r="I67" s="470">
        <v>2640</v>
      </c>
      <c r="J67" s="470">
        <v>1501</v>
      </c>
      <c r="K67" s="470">
        <v>1139</v>
      </c>
      <c r="L67" s="470">
        <v>252</v>
      </c>
      <c r="M67" s="470">
        <v>246</v>
      </c>
      <c r="N67" s="470">
        <v>6</v>
      </c>
      <c r="O67" s="470">
        <v>816</v>
      </c>
      <c r="P67" s="470">
        <v>369</v>
      </c>
      <c r="Q67" s="470">
        <v>447</v>
      </c>
    </row>
    <row r="68" spans="1:17" ht="21.75" customHeight="1">
      <c r="A68" s="431">
        <v>62</v>
      </c>
      <c r="B68" s="432" t="s">
        <v>212</v>
      </c>
      <c r="C68" s="470">
        <v>2823</v>
      </c>
      <c r="D68" s="470">
        <v>2379</v>
      </c>
      <c r="E68" s="470">
        <v>444</v>
      </c>
      <c r="F68" s="470">
        <v>1774</v>
      </c>
      <c r="G68" s="470">
        <v>1427</v>
      </c>
      <c r="H68" s="470">
        <v>347</v>
      </c>
      <c r="I68" s="470">
        <v>758</v>
      </c>
      <c r="J68" s="470">
        <v>692</v>
      </c>
      <c r="K68" s="470">
        <v>66</v>
      </c>
      <c r="L68" s="470">
        <v>246</v>
      </c>
      <c r="M68" s="470">
        <v>234</v>
      </c>
      <c r="N68" s="470">
        <v>12</v>
      </c>
      <c r="O68" s="470">
        <v>45</v>
      </c>
      <c r="P68" s="470">
        <v>26</v>
      </c>
      <c r="Q68" s="470">
        <v>19</v>
      </c>
    </row>
    <row r="69" spans="1:17" ht="21.75" customHeight="1">
      <c r="A69" s="431">
        <v>63</v>
      </c>
      <c r="B69" s="432" t="s">
        <v>204</v>
      </c>
      <c r="C69" s="470">
        <v>56898</v>
      </c>
      <c r="D69" s="470">
        <v>50054</v>
      </c>
      <c r="E69" s="470">
        <v>6844</v>
      </c>
      <c r="F69" s="470">
        <v>40949</v>
      </c>
      <c r="G69" s="470">
        <v>36214</v>
      </c>
      <c r="H69" s="470">
        <v>4735</v>
      </c>
      <c r="I69" s="470">
        <v>14293</v>
      </c>
      <c r="J69" s="470">
        <v>12329</v>
      </c>
      <c r="K69" s="470">
        <v>1964</v>
      </c>
      <c r="L69" s="470">
        <v>1030</v>
      </c>
      <c r="M69" s="470">
        <v>1029</v>
      </c>
      <c r="N69" s="470">
        <v>1</v>
      </c>
      <c r="O69" s="470">
        <v>626</v>
      </c>
      <c r="P69" s="470">
        <v>482</v>
      </c>
      <c r="Q69" s="470">
        <v>144</v>
      </c>
    </row>
    <row r="70" spans="1:17" ht="21.75" customHeight="1">
      <c r="A70" s="431">
        <v>64</v>
      </c>
      <c r="B70" s="432" t="s">
        <v>205</v>
      </c>
      <c r="C70" s="470">
        <v>19223</v>
      </c>
      <c r="D70" s="470">
        <v>12838</v>
      </c>
      <c r="E70" s="470">
        <v>6385</v>
      </c>
      <c r="F70" s="470">
        <v>12860</v>
      </c>
      <c r="G70" s="470">
        <v>9038</v>
      </c>
      <c r="H70" s="470">
        <v>3822</v>
      </c>
      <c r="I70" s="470">
        <v>5598</v>
      </c>
      <c r="J70" s="470">
        <v>3454</v>
      </c>
      <c r="K70" s="470">
        <v>2144</v>
      </c>
      <c r="L70" s="470">
        <v>186</v>
      </c>
      <c r="M70" s="470">
        <v>182</v>
      </c>
      <c r="N70" s="470">
        <v>4</v>
      </c>
      <c r="O70" s="470">
        <v>579</v>
      </c>
      <c r="P70" s="470">
        <v>164</v>
      </c>
      <c r="Q70" s="470">
        <v>415</v>
      </c>
    </row>
    <row r="71" spans="1:17" ht="21.75" customHeight="1">
      <c r="A71" s="431">
        <v>65</v>
      </c>
      <c r="B71" s="432" t="s">
        <v>206</v>
      </c>
      <c r="C71" s="470">
        <v>20841</v>
      </c>
      <c r="D71" s="470">
        <v>18421</v>
      </c>
      <c r="E71" s="470">
        <v>2420</v>
      </c>
      <c r="F71" s="470">
        <v>18174</v>
      </c>
      <c r="G71" s="470">
        <v>15969</v>
      </c>
      <c r="H71" s="470">
        <v>2205</v>
      </c>
      <c r="I71" s="470">
        <v>1871</v>
      </c>
      <c r="J71" s="470">
        <v>1710</v>
      </c>
      <c r="K71" s="470">
        <v>161</v>
      </c>
      <c r="L71" s="470">
        <v>528</v>
      </c>
      <c r="M71" s="470">
        <v>523</v>
      </c>
      <c r="N71" s="470">
        <v>5</v>
      </c>
      <c r="O71" s="470">
        <v>268</v>
      </c>
      <c r="P71" s="470">
        <v>219</v>
      </c>
      <c r="Q71" s="470">
        <v>49</v>
      </c>
    </row>
    <row r="72" spans="1:17" ht="21.75" customHeight="1">
      <c r="A72" s="431">
        <v>66</v>
      </c>
      <c r="B72" s="432" t="s">
        <v>171</v>
      </c>
      <c r="C72" s="470">
        <v>21006</v>
      </c>
      <c r="D72" s="470">
        <v>16902</v>
      </c>
      <c r="E72" s="470">
        <v>4104</v>
      </c>
      <c r="F72" s="470">
        <v>10891</v>
      </c>
      <c r="G72" s="470">
        <v>8843</v>
      </c>
      <c r="H72" s="470">
        <v>2048</v>
      </c>
      <c r="I72" s="470">
        <v>9381</v>
      </c>
      <c r="J72" s="470">
        <v>7425</v>
      </c>
      <c r="K72" s="470">
        <v>1956</v>
      </c>
      <c r="L72" s="470">
        <v>490</v>
      </c>
      <c r="M72" s="470">
        <v>485</v>
      </c>
      <c r="N72" s="470">
        <v>5</v>
      </c>
      <c r="O72" s="470">
        <v>244</v>
      </c>
      <c r="P72" s="470">
        <v>149</v>
      </c>
      <c r="Q72" s="470">
        <v>95</v>
      </c>
    </row>
    <row r="73" spans="1:17" ht="21.75" customHeight="1">
      <c r="A73" s="431">
        <v>67</v>
      </c>
      <c r="B73" s="432" t="s">
        <v>172</v>
      </c>
      <c r="C73" s="470">
        <v>12810</v>
      </c>
      <c r="D73" s="470">
        <v>9223</v>
      </c>
      <c r="E73" s="470">
        <v>3587</v>
      </c>
      <c r="F73" s="470">
        <v>11081</v>
      </c>
      <c r="G73" s="470">
        <v>8128</v>
      </c>
      <c r="H73" s="470">
        <v>2953</v>
      </c>
      <c r="I73" s="470">
        <v>965</v>
      </c>
      <c r="J73" s="470">
        <v>628</v>
      </c>
      <c r="K73" s="470">
        <v>337</v>
      </c>
      <c r="L73" s="470">
        <v>150</v>
      </c>
      <c r="M73" s="470">
        <v>146</v>
      </c>
      <c r="N73" s="470">
        <v>4</v>
      </c>
      <c r="O73" s="470">
        <v>614</v>
      </c>
      <c r="P73" s="470">
        <v>321</v>
      </c>
      <c r="Q73" s="470">
        <v>293</v>
      </c>
    </row>
    <row r="74" spans="1:17" ht="21.75" customHeight="1">
      <c r="A74" s="433">
        <v>68</v>
      </c>
      <c r="B74" s="432" t="s">
        <v>173</v>
      </c>
      <c r="C74" s="470">
        <v>21251</v>
      </c>
      <c r="D74" s="470">
        <v>16929</v>
      </c>
      <c r="E74" s="470">
        <v>4322</v>
      </c>
      <c r="F74" s="470">
        <v>12881</v>
      </c>
      <c r="G74" s="470">
        <v>10307</v>
      </c>
      <c r="H74" s="470">
        <v>2574</v>
      </c>
      <c r="I74" s="470">
        <v>7722</v>
      </c>
      <c r="J74" s="470">
        <v>6190</v>
      </c>
      <c r="K74" s="470">
        <v>1532</v>
      </c>
      <c r="L74" s="470">
        <v>210</v>
      </c>
      <c r="M74" s="470">
        <v>205</v>
      </c>
      <c r="N74" s="470">
        <v>5</v>
      </c>
      <c r="O74" s="470">
        <v>438</v>
      </c>
      <c r="P74" s="470">
        <v>227</v>
      </c>
      <c r="Q74" s="470">
        <v>211</v>
      </c>
    </row>
    <row r="75" spans="1:17" ht="21.75" customHeight="1">
      <c r="A75" s="433">
        <v>69</v>
      </c>
      <c r="B75" s="432" t="s">
        <v>254</v>
      </c>
      <c r="C75" s="470">
        <v>3045</v>
      </c>
      <c r="D75" s="470">
        <v>2642</v>
      </c>
      <c r="E75" s="470">
        <v>403</v>
      </c>
      <c r="F75" s="470">
        <v>1645</v>
      </c>
      <c r="G75" s="470">
        <v>1397</v>
      </c>
      <c r="H75" s="470">
        <v>248</v>
      </c>
      <c r="I75" s="470">
        <v>1259</v>
      </c>
      <c r="J75" s="470">
        <v>1117</v>
      </c>
      <c r="K75" s="470">
        <v>142</v>
      </c>
      <c r="L75" s="470">
        <v>103</v>
      </c>
      <c r="M75" s="470">
        <v>103</v>
      </c>
      <c r="N75" s="470">
        <v>0</v>
      </c>
      <c r="O75" s="470">
        <v>38</v>
      </c>
      <c r="P75" s="470">
        <v>25</v>
      </c>
      <c r="Q75" s="470">
        <v>13</v>
      </c>
    </row>
    <row r="76" spans="1:17" ht="21.75" customHeight="1">
      <c r="A76" s="433">
        <v>70</v>
      </c>
      <c r="B76" s="432" t="s">
        <v>255</v>
      </c>
      <c r="C76" s="470">
        <v>12570</v>
      </c>
      <c r="D76" s="470">
        <v>10182</v>
      </c>
      <c r="E76" s="470">
        <v>2388</v>
      </c>
      <c r="F76" s="470">
        <v>7535</v>
      </c>
      <c r="G76" s="470">
        <v>6125</v>
      </c>
      <c r="H76" s="470">
        <v>1410</v>
      </c>
      <c r="I76" s="470">
        <v>4685</v>
      </c>
      <c r="J76" s="470">
        <v>3815</v>
      </c>
      <c r="K76" s="470">
        <v>870</v>
      </c>
      <c r="L76" s="470">
        <v>185</v>
      </c>
      <c r="M76" s="470">
        <v>182</v>
      </c>
      <c r="N76" s="470">
        <v>3</v>
      </c>
      <c r="O76" s="470">
        <v>165</v>
      </c>
      <c r="P76" s="470">
        <v>60</v>
      </c>
      <c r="Q76" s="470">
        <v>105</v>
      </c>
    </row>
    <row r="77" spans="1:17" ht="21.75" customHeight="1">
      <c r="A77" s="433">
        <v>71</v>
      </c>
      <c r="B77" s="432" t="s">
        <v>256</v>
      </c>
      <c r="C77" s="470">
        <v>8423</v>
      </c>
      <c r="D77" s="470">
        <v>6611</v>
      </c>
      <c r="E77" s="470">
        <v>1812</v>
      </c>
      <c r="F77" s="470">
        <v>5857</v>
      </c>
      <c r="G77" s="470">
        <v>4554</v>
      </c>
      <c r="H77" s="470">
        <v>1303</v>
      </c>
      <c r="I77" s="470">
        <v>2226</v>
      </c>
      <c r="J77" s="470">
        <v>1810</v>
      </c>
      <c r="K77" s="470">
        <v>416</v>
      </c>
      <c r="L77" s="470">
        <v>139</v>
      </c>
      <c r="M77" s="470">
        <v>132</v>
      </c>
      <c r="N77" s="470">
        <v>7</v>
      </c>
      <c r="O77" s="470">
        <v>201</v>
      </c>
      <c r="P77" s="470">
        <v>115</v>
      </c>
      <c r="Q77" s="470">
        <v>86</v>
      </c>
    </row>
    <row r="78" spans="1:17" ht="21.75" customHeight="1">
      <c r="A78" s="433">
        <v>72</v>
      </c>
      <c r="B78" s="432" t="s">
        <v>257</v>
      </c>
      <c r="C78" s="470">
        <v>8735</v>
      </c>
      <c r="D78" s="470">
        <v>7605</v>
      </c>
      <c r="E78" s="470">
        <v>1130</v>
      </c>
      <c r="F78" s="470">
        <v>7738</v>
      </c>
      <c r="G78" s="470">
        <v>6738</v>
      </c>
      <c r="H78" s="470">
        <v>1000</v>
      </c>
      <c r="I78" s="470">
        <v>612</v>
      </c>
      <c r="J78" s="470">
        <v>516</v>
      </c>
      <c r="K78" s="470">
        <v>96</v>
      </c>
      <c r="L78" s="470">
        <v>278</v>
      </c>
      <c r="M78" s="470">
        <v>276</v>
      </c>
      <c r="N78" s="470">
        <v>2</v>
      </c>
      <c r="O78" s="470">
        <v>107</v>
      </c>
      <c r="P78" s="470">
        <v>75</v>
      </c>
      <c r="Q78" s="470">
        <v>32</v>
      </c>
    </row>
    <row r="79" spans="1:17" ht="21.75" customHeight="1">
      <c r="A79" s="433">
        <v>73</v>
      </c>
      <c r="B79" s="432" t="s">
        <v>258</v>
      </c>
      <c r="C79" s="470">
        <v>7116</v>
      </c>
      <c r="D79" s="470">
        <v>6361</v>
      </c>
      <c r="E79" s="470">
        <v>755</v>
      </c>
      <c r="F79" s="470">
        <v>6130</v>
      </c>
      <c r="G79" s="470">
        <v>5474</v>
      </c>
      <c r="H79" s="470">
        <v>656</v>
      </c>
      <c r="I79" s="470">
        <v>745</v>
      </c>
      <c r="J79" s="470">
        <v>656</v>
      </c>
      <c r="K79" s="470">
        <v>89</v>
      </c>
      <c r="L79" s="470">
        <v>170</v>
      </c>
      <c r="M79" s="470">
        <v>168</v>
      </c>
      <c r="N79" s="470">
        <v>2</v>
      </c>
      <c r="O79" s="470">
        <v>71</v>
      </c>
      <c r="P79" s="470">
        <v>63</v>
      </c>
      <c r="Q79" s="470">
        <v>8</v>
      </c>
    </row>
    <row r="80" spans="1:17" ht="21.75" customHeight="1">
      <c r="A80" s="433">
        <v>74</v>
      </c>
      <c r="B80" s="432" t="s">
        <v>259</v>
      </c>
      <c r="C80" s="470">
        <v>5011</v>
      </c>
      <c r="D80" s="470">
        <v>3577</v>
      </c>
      <c r="E80" s="470">
        <v>1434</v>
      </c>
      <c r="F80" s="470">
        <v>4303</v>
      </c>
      <c r="G80" s="470">
        <v>3134</v>
      </c>
      <c r="H80" s="470">
        <v>1169</v>
      </c>
      <c r="I80" s="470">
        <v>426</v>
      </c>
      <c r="J80" s="470">
        <v>254</v>
      </c>
      <c r="K80" s="470">
        <v>172</v>
      </c>
      <c r="L80" s="470">
        <v>98</v>
      </c>
      <c r="M80" s="470">
        <v>96</v>
      </c>
      <c r="N80" s="470">
        <v>2</v>
      </c>
      <c r="O80" s="470">
        <v>184</v>
      </c>
      <c r="P80" s="470">
        <v>93</v>
      </c>
      <c r="Q80" s="470">
        <v>91</v>
      </c>
    </row>
    <row r="81" spans="1:17" ht="21.75" customHeight="1">
      <c r="A81" s="433">
        <v>75</v>
      </c>
      <c r="B81" s="432" t="s">
        <v>260</v>
      </c>
      <c r="C81" s="470">
        <v>5190</v>
      </c>
      <c r="D81" s="470">
        <v>4671</v>
      </c>
      <c r="E81" s="470">
        <v>519</v>
      </c>
      <c r="F81" s="470">
        <v>2070</v>
      </c>
      <c r="G81" s="470">
        <v>1795</v>
      </c>
      <c r="H81" s="470">
        <v>275</v>
      </c>
      <c r="I81" s="470">
        <v>2893</v>
      </c>
      <c r="J81" s="470">
        <v>2657</v>
      </c>
      <c r="K81" s="470">
        <v>236</v>
      </c>
      <c r="L81" s="470">
        <v>185</v>
      </c>
      <c r="M81" s="470">
        <v>183</v>
      </c>
      <c r="N81" s="470">
        <v>2</v>
      </c>
      <c r="O81" s="470">
        <v>42</v>
      </c>
      <c r="P81" s="470">
        <v>36</v>
      </c>
      <c r="Q81" s="470">
        <v>6</v>
      </c>
    </row>
    <row r="82" spans="1:17" ht="21.75" customHeight="1">
      <c r="A82" s="433">
        <v>76</v>
      </c>
      <c r="B82" s="434" t="s">
        <v>261</v>
      </c>
      <c r="C82" s="470">
        <v>5959</v>
      </c>
      <c r="D82" s="470">
        <v>5034</v>
      </c>
      <c r="E82" s="470">
        <v>925</v>
      </c>
      <c r="F82" s="470">
        <v>4482</v>
      </c>
      <c r="G82" s="470">
        <v>3804</v>
      </c>
      <c r="H82" s="470">
        <v>678</v>
      </c>
      <c r="I82" s="470">
        <v>1251</v>
      </c>
      <c r="J82" s="470">
        <v>1040</v>
      </c>
      <c r="K82" s="470">
        <v>211</v>
      </c>
      <c r="L82" s="470">
        <v>106</v>
      </c>
      <c r="M82" s="470">
        <v>104</v>
      </c>
      <c r="N82" s="470">
        <v>2</v>
      </c>
      <c r="O82" s="470">
        <v>120</v>
      </c>
      <c r="P82" s="470">
        <v>86</v>
      </c>
      <c r="Q82" s="470">
        <v>34</v>
      </c>
    </row>
    <row r="83" spans="1:17" ht="21.75" customHeight="1">
      <c r="A83" s="433">
        <v>77</v>
      </c>
      <c r="B83" s="434" t="s">
        <v>262</v>
      </c>
      <c r="C83" s="470">
        <v>9815</v>
      </c>
      <c r="D83" s="470">
        <v>7125</v>
      </c>
      <c r="E83" s="470">
        <v>2690</v>
      </c>
      <c r="F83" s="470">
        <v>8222</v>
      </c>
      <c r="G83" s="470">
        <v>6097</v>
      </c>
      <c r="H83" s="470">
        <v>2125</v>
      </c>
      <c r="I83" s="470">
        <v>1048</v>
      </c>
      <c r="J83" s="470">
        <v>782</v>
      </c>
      <c r="K83" s="470">
        <v>266</v>
      </c>
      <c r="L83" s="470">
        <v>36</v>
      </c>
      <c r="M83" s="470">
        <v>34</v>
      </c>
      <c r="N83" s="470">
        <v>2</v>
      </c>
      <c r="O83" s="470">
        <v>509</v>
      </c>
      <c r="P83" s="470">
        <v>212</v>
      </c>
      <c r="Q83" s="470">
        <v>297</v>
      </c>
    </row>
    <row r="84" spans="1:17" ht="21.75" customHeight="1">
      <c r="A84" s="433">
        <v>78</v>
      </c>
      <c r="B84" s="434" t="s">
        <v>263</v>
      </c>
      <c r="C84" s="470">
        <v>6308</v>
      </c>
      <c r="D84" s="470">
        <v>4453</v>
      </c>
      <c r="E84" s="470">
        <v>1855</v>
      </c>
      <c r="F84" s="470">
        <v>5171</v>
      </c>
      <c r="G84" s="470">
        <v>3722</v>
      </c>
      <c r="H84" s="470">
        <v>1449</v>
      </c>
      <c r="I84" s="470">
        <v>775</v>
      </c>
      <c r="J84" s="470">
        <v>509</v>
      </c>
      <c r="K84" s="470">
        <v>266</v>
      </c>
      <c r="L84" s="470">
        <v>113</v>
      </c>
      <c r="M84" s="470">
        <v>109</v>
      </c>
      <c r="N84" s="470">
        <v>4</v>
      </c>
      <c r="O84" s="470">
        <v>249</v>
      </c>
      <c r="P84" s="470">
        <v>113</v>
      </c>
      <c r="Q84" s="470">
        <v>136</v>
      </c>
    </row>
    <row r="85" spans="1:17" ht="21.75" customHeight="1">
      <c r="A85" s="433">
        <v>79</v>
      </c>
      <c r="B85" s="434" t="s">
        <v>264</v>
      </c>
      <c r="C85" s="470">
        <v>6795</v>
      </c>
      <c r="D85" s="470">
        <v>5771</v>
      </c>
      <c r="E85" s="470">
        <v>1024</v>
      </c>
      <c r="F85" s="470">
        <v>4581</v>
      </c>
      <c r="G85" s="470">
        <v>3965</v>
      </c>
      <c r="H85" s="470">
        <v>616</v>
      </c>
      <c r="I85" s="470">
        <v>1981</v>
      </c>
      <c r="J85" s="470">
        <v>1609</v>
      </c>
      <c r="K85" s="470">
        <v>372</v>
      </c>
      <c r="L85" s="470">
        <v>145</v>
      </c>
      <c r="M85" s="470">
        <v>141</v>
      </c>
      <c r="N85" s="470">
        <v>4</v>
      </c>
      <c r="O85" s="470">
        <v>88</v>
      </c>
      <c r="P85" s="470">
        <v>56</v>
      </c>
      <c r="Q85" s="470">
        <v>32</v>
      </c>
    </row>
    <row r="86" spans="1:17" ht="21.75" customHeight="1">
      <c r="A86" s="433">
        <v>80</v>
      </c>
      <c r="B86" s="434" t="s">
        <v>74</v>
      </c>
      <c r="C86" s="470">
        <v>17339</v>
      </c>
      <c r="D86" s="470">
        <v>13348</v>
      </c>
      <c r="E86" s="470">
        <v>3991</v>
      </c>
      <c r="F86" s="470">
        <v>13484</v>
      </c>
      <c r="G86" s="470">
        <v>10244</v>
      </c>
      <c r="H86" s="470">
        <v>3240</v>
      </c>
      <c r="I86" s="470">
        <v>3342</v>
      </c>
      <c r="J86" s="470">
        <v>2722</v>
      </c>
      <c r="K86" s="470">
        <v>620</v>
      </c>
      <c r="L86" s="470">
        <v>180</v>
      </c>
      <c r="M86" s="470">
        <v>175</v>
      </c>
      <c r="N86" s="470">
        <v>5</v>
      </c>
      <c r="O86" s="470">
        <v>333</v>
      </c>
      <c r="P86" s="470">
        <v>207</v>
      </c>
      <c r="Q86" s="470">
        <v>126</v>
      </c>
    </row>
    <row r="87" spans="1:17" ht="21.75" customHeight="1">
      <c r="A87" s="433">
        <v>81</v>
      </c>
      <c r="B87" s="434" t="s">
        <v>312</v>
      </c>
      <c r="C87" s="470">
        <v>13553</v>
      </c>
      <c r="D87" s="470">
        <v>10171</v>
      </c>
      <c r="E87" s="470">
        <v>3382</v>
      </c>
      <c r="F87" s="470">
        <v>10591</v>
      </c>
      <c r="G87" s="470">
        <v>8038</v>
      </c>
      <c r="H87" s="470">
        <v>2553</v>
      </c>
      <c r="I87" s="470">
        <v>2379</v>
      </c>
      <c r="J87" s="470">
        <v>1760</v>
      </c>
      <c r="K87" s="470">
        <v>619</v>
      </c>
      <c r="L87" s="470">
        <v>173</v>
      </c>
      <c r="M87" s="470">
        <v>171</v>
      </c>
      <c r="N87" s="470">
        <v>2</v>
      </c>
      <c r="O87" s="470">
        <v>410</v>
      </c>
      <c r="P87" s="470">
        <v>202</v>
      </c>
      <c r="Q87" s="470">
        <v>208</v>
      </c>
    </row>
    <row r="88" spans="1:17" ht="27.75" customHeight="1">
      <c r="A88" s="769" t="s">
        <v>731</v>
      </c>
      <c r="B88" s="769"/>
      <c r="C88" s="471">
        <v>3119214</v>
      </c>
      <c r="D88" s="471">
        <v>2389880</v>
      </c>
      <c r="E88" s="471">
        <v>729334</v>
      </c>
      <c r="F88" s="471">
        <v>2430594</v>
      </c>
      <c r="G88" s="471">
        <v>1885715</v>
      </c>
      <c r="H88" s="471">
        <v>544879</v>
      </c>
      <c r="I88" s="471">
        <v>536042</v>
      </c>
      <c r="J88" s="471">
        <v>421268</v>
      </c>
      <c r="K88" s="471">
        <v>114774</v>
      </c>
      <c r="L88" s="471">
        <v>27515</v>
      </c>
      <c r="M88" s="471">
        <v>26731</v>
      </c>
      <c r="N88" s="471">
        <v>784</v>
      </c>
      <c r="O88" s="471">
        <v>125063</v>
      </c>
      <c r="P88" s="471">
        <v>56166</v>
      </c>
      <c r="Q88" s="471">
        <v>68897</v>
      </c>
    </row>
    <row r="89" spans="1:17" s="5" customFormat="1" ht="15">
      <c r="A89" s="1"/>
      <c r="B89" s="7"/>
      <c r="C89" s="266"/>
      <c r="D89" s="266"/>
      <c r="E89" s="266"/>
      <c r="F89" s="266"/>
      <c r="G89" s="266"/>
      <c r="H89" s="267"/>
      <c r="I89" s="267"/>
      <c r="J89" s="267"/>
      <c r="K89" s="266"/>
      <c r="L89" s="266"/>
      <c r="M89" s="266"/>
      <c r="N89" s="266"/>
      <c r="O89" s="266"/>
      <c r="P89" s="266"/>
      <c r="Q89" s="266"/>
    </row>
  </sheetData>
  <mergeCells count="10">
    <mergeCell ref="A88:B88"/>
    <mergeCell ref="O4:Q4"/>
    <mergeCell ref="L4:N4"/>
    <mergeCell ref="I4:K4"/>
    <mergeCell ref="A2:K2"/>
    <mergeCell ref="A4:A6"/>
    <mergeCell ref="B4:B6"/>
    <mergeCell ref="C4:E4"/>
    <mergeCell ref="F4:H4"/>
    <mergeCell ref="O3:Q3"/>
  </mergeCells>
  <pageMargins left="0.39370078740157483" right="0" top="0.59055118110236227" bottom="0" header="0" footer="0"/>
  <pageSetup paperSize="9" scale="3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7">
    <tabColor theme="3" tint="0.59999389629810485"/>
  </sheetPr>
  <dimension ref="A1:AK97"/>
  <sheetViews>
    <sheetView showGridLines="0" topLeftCell="D1" zoomScaleNormal="100" zoomScaleSheetLayoutView="75" workbookViewId="0">
      <selection activeCell="T8" sqref="T8"/>
    </sheetView>
  </sheetViews>
  <sheetFormatPr defaultColWidth="9.28515625" defaultRowHeight="15"/>
  <cols>
    <col min="1" max="1" width="6" style="15" customWidth="1"/>
    <col min="2" max="2" width="21.5703125" style="15" bestFit="1" customWidth="1"/>
    <col min="3" max="7" width="12.7109375" style="25" customWidth="1"/>
    <col min="8" max="8" width="16.28515625" style="25" bestFit="1" customWidth="1"/>
    <col min="9" max="9" width="12.7109375" style="264" customWidth="1"/>
    <col min="10" max="10" width="16.28515625" style="25" bestFit="1" customWidth="1"/>
    <col min="11" max="11" width="12.7109375" style="25" customWidth="1"/>
    <col min="12" max="13" width="12.7109375" style="15" customWidth="1"/>
    <col min="14" max="14" width="14.7109375" style="15" customWidth="1"/>
    <col min="15" max="15" width="12.7109375" style="23" customWidth="1"/>
    <col min="16" max="16" width="12.28515625" style="15" customWidth="1"/>
    <col min="17" max="17" width="12.7109375" style="23" customWidth="1"/>
    <col min="18" max="19" width="12.7109375" style="15" customWidth="1"/>
    <col min="20" max="20" width="20.140625" style="15" customWidth="1"/>
    <col min="21" max="23" width="15" style="15" hidden="1" customWidth="1"/>
    <col min="24" max="24" width="11.7109375" style="15" hidden="1" customWidth="1"/>
    <col min="25" max="25" width="6.7109375" style="15" hidden="1" customWidth="1"/>
    <col min="26" max="26" width="10.7109375" style="15" hidden="1" customWidth="1"/>
    <col min="27" max="27" width="5.7109375" style="15" hidden="1" customWidth="1"/>
    <col min="28" max="28" width="10" style="15" hidden="1" customWidth="1"/>
    <col min="29" max="32" width="7.7109375" style="15" hidden="1" customWidth="1"/>
    <col min="33" max="33" width="6" style="15" hidden="1" customWidth="1"/>
    <col min="34" max="37" width="9.28515625" style="15" customWidth="1"/>
    <col min="38" max="16384" width="9.28515625" style="15"/>
  </cols>
  <sheetData>
    <row r="1" spans="1:37" ht="19.149999999999999" customHeight="1"/>
    <row r="2" spans="1:37" ht="27" customHeight="1">
      <c r="A2" s="16" t="s">
        <v>804</v>
      </c>
      <c r="B2" s="17"/>
      <c r="C2" s="18"/>
      <c r="D2" s="18"/>
      <c r="E2" s="18"/>
      <c r="F2" s="18"/>
      <c r="G2" s="18"/>
      <c r="H2" s="18"/>
      <c r="I2" s="265"/>
      <c r="J2" s="18"/>
      <c r="K2" s="18"/>
      <c r="L2" s="18"/>
      <c r="M2" s="18"/>
      <c r="N2" s="18"/>
      <c r="O2" s="18"/>
      <c r="P2" s="18"/>
      <c r="Q2" s="18"/>
      <c r="R2" s="18" t="s">
        <v>271</v>
      </c>
      <c r="S2" s="18"/>
      <c r="T2" s="18"/>
      <c r="U2" s="19"/>
      <c r="V2" s="19"/>
      <c r="W2" s="19"/>
      <c r="X2" s="19"/>
      <c r="Y2" s="19"/>
      <c r="Z2" s="19"/>
      <c r="AA2" s="19"/>
      <c r="AB2" s="19"/>
      <c r="AC2" s="19"/>
      <c r="AD2" s="19"/>
      <c r="AE2" s="19"/>
      <c r="AF2" s="19"/>
      <c r="AG2" s="19"/>
    </row>
    <row r="3" spans="1:37" s="144" customFormat="1" ht="15" customHeight="1">
      <c r="A3" s="311" t="s">
        <v>805</v>
      </c>
      <c r="B3" s="481"/>
      <c r="C3" s="482"/>
      <c r="D3" s="482"/>
      <c r="E3" s="482"/>
      <c r="F3" s="482"/>
      <c r="G3" s="482"/>
      <c r="H3" s="482"/>
      <c r="I3" s="483"/>
      <c r="J3" s="482"/>
      <c r="K3" s="482"/>
      <c r="L3" s="163"/>
      <c r="M3" s="163"/>
      <c r="N3" s="163"/>
      <c r="O3" s="164"/>
      <c r="P3" s="163"/>
      <c r="Q3" s="164"/>
      <c r="T3" s="166" t="s">
        <v>886</v>
      </c>
      <c r="U3" s="166"/>
      <c r="V3" s="165"/>
      <c r="W3" s="165"/>
      <c r="X3" s="165"/>
      <c r="Y3" s="165"/>
      <c r="Z3" s="165"/>
      <c r="AA3" s="165"/>
      <c r="AB3" s="165"/>
      <c r="AC3" s="165"/>
      <c r="AD3" s="165"/>
      <c r="AE3" s="165"/>
      <c r="AF3" s="165"/>
      <c r="AG3" s="165"/>
    </row>
    <row r="4" spans="1:37" ht="43.5" customHeight="1">
      <c r="A4" s="791" t="s">
        <v>734</v>
      </c>
      <c r="B4" s="788" t="s">
        <v>733</v>
      </c>
      <c r="C4" s="794" t="s">
        <v>910</v>
      </c>
      <c r="D4" s="794"/>
      <c r="E4" s="794"/>
      <c r="F4" s="794"/>
      <c r="G4" s="794"/>
      <c r="H4" s="794"/>
      <c r="I4" s="794"/>
      <c r="J4" s="794"/>
      <c r="K4" s="794"/>
      <c r="L4" s="789" t="s">
        <v>741</v>
      </c>
      <c r="M4" s="790"/>
      <c r="N4" s="790"/>
      <c r="O4" s="790"/>
      <c r="P4" s="790"/>
      <c r="Q4" s="780" t="s">
        <v>774</v>
      </c>
      <c r="R4" s="780" t="s">
        <v>742</v>
      </c>
      <c r="S4" s="780" t="s">
        <v>743</v>
      </c>
      <c r="T4" s="788" t="s">
        <v>775</v>
      </c>
    </row>
    <row r="5" spans="1:37" ht="30" customHeight="1">
      <c r="A5" s="792"/>
      <c r="B5" s="780"/>
      <c r="C5" s="783" t="s">
        <v>911</v>
      </c>
      <c r="D5" s="786" t="s">
        <v>912</v>
      </c>
      <c r="E5" s="786" t="s">
        <v>913</v>
      </c>
      <c r="F5" s="789" t="s">
        <v>914</v>
      </c>
      <c r="G5" s="789" t="s">
        <v>328</v>
      </c>
      <c r="H5" s="789"/>
      <c r="I5" s="789" t="s">
        <v>915</v>
      </c>
      <c r="J5" s="790"/>
      <c r="K5" s="790"/>
      <c r="L5" s="780" t="s">
        <v>735</v>
      </c>
      <c r="M5" s="780" t="s">
        <v>736</v>
      </c>
      <c r="N5" s="780" t="s">
        <v>737</v>
      </c>
      <c r="O5" s="780" t="s">
        <v>740</v>
      </c>
      <c r="P5" s="793"/>
      <c r="Q5" s="793"/>
      <c r="R5" s="780"/>
      <c r="S5" s="780"/>
      <c r="T5" s="780"/>
    </row>
    <row r="6" spans="1:37" ht="45" customHeight="1">
      <c r="A6" s="792"/>
      <c r="B6" s="780"/>
      <c r="C6" s="784"/>
      <c r="D6" s="787"/>
      <c r="E6" s="787"/>
      <c r="F6" s="795" t="s">
        <v>911</v>
      </c>
      <c r="G6" s="780" t="s">
        <v>916</v>
      </c>
      <c r="H6" s="780" t="s">
        <v>913</v>
      </c>
      <c r="I6" s="795" t="s">
        <v>911</v>
      </c>
      <c r="J6" s="780" t="s">
        <v>912</v>
      </c>
      <c r="K6" s="780" t="s">
        <v>917</v>
      </c>
      <c r="L6" s="780"/>
      <c r="M6" s="780"/>
      <c r="N6" s="780"/>
      <c r="O6" s="780" t="s">
        <v>738</v>
      </c>
      <c r="P6" s="780" t="s">
        <v>739</v>
      </c>
      <c r="Q6" s="793"/>
      <c r="R6" s="780"/>
      <c r="S6" s="780"/>
      <c r="T6" s="780"/>
    </row>
    <row r="7" spans="1:37" ht="70.150000000000006" customHeight="1">
      <c r="A7" s="792"/>
      <c r="B7" s="780"/>
      <c r="C7" s="785"/>
      <c r="D7" s="788"/>
      <c r="E7" s="788"/>
      <c r="F7" s="795"/>
      <c r="G7" s="780"/>
      <c r="H7" s="780"/>
      <c r="I7" s="795"/>
      <c r="J7" s="780"/>
      <c r="K7" s="780"/>
      <c r="L7" s="780"/>
      <c r="M7" s="780"/>
      <c r="N7" s="780"/>
      <c r="O7" s="780"/>
      <c r="P7" s="780"/>
      <c r="Q7" s="793"/>
      <c r="R7" s="780"/>
      <c r="S7" s="780"/>
      <c r="T7" s="780"/>
    </row>
    <row r="8" spans="1:37" ht="19.899999999999999" customHeight="1">
      <c r="A8" s="472" t="s">
        <v>63</v>
      </c>
      <c r="B8" s="473" t="s">
        <v>64</v>
      </c>
      <c r="C8" s="474">
        <v>75723</v>
      </c>
      <c r="D8" s="474">
        <v>45361</v>
      </c>
      <c r="E8" s="474">
        <v>30362</v>
      </c>
      <c r="F8" s="474">
        <v>75711</v>
      </c>
      <c r="G8" s="474">
        <v>45350</v>
      </c>
      <c r="H8" s="474">
        <v>30361</v>
      </c>
      <c r="I8" s="474">
        <v>12</v>
      </c>
      <c r="J8" s="474">
        <v>11</v>
      </c>
      <c r="K8" s="474">
        <v>1</v>
      </c>
      <c r="L8" s="474">
        <v>670</v>
      </c>
      <c r="M8" s="474">
        <v>417</v>
      </c>
      <c r="N8" s="474">
        <v>35771</v>
      </c>
      <c r="O8" s="474">
        <v>12312</v>
      </c>
      <c r="P8" s="474">
        <v>17178</v>
      </c>
      <c r="Q8" s="472">
        <v>912</v>
      </c>
      <c r="R8" s="473">
        <v>49170</v>
      </c>
      <c r="S8" s="474">
        <v>54036</v>
      </c>
      <c r="T8" s="474">
        <v>310355</v>
      </c>
      <c r="U8" s="20"/>
      <c r="V8" s="21"/>
      <c r="W8" s="21">
        <f t="shared" ref="W8:W39" si="0">+ROUND(T8-C8-L8-M8-N8-P8,0)</f>
        <v>180596</v>
      </c>
      <c r="X8" s="21">
        <f>ROUND(W8,0)</f>
        <v>180596</v>
      </c>
      <c r="Z8" s="15" t="s">
        <v>151</v>
      </c>
      <c r="AA8" s="22">
        <v>2.7921161509759624</v>
      </c>
      <c r="AB8" s="22">
        <v>2.1920581875368588</v>
      </c>
      <c r="AC8" s="22">
        <v>3.0705741626794256</v>
      </c>
      <c r="AD8" s="22"/>
      <c r="AE8" s="22">
        <f>AA8-1</f>
        <v>1.7921161509759624</v>
      </c>
      <c r="AF8" s="22">
        <f>AB8-1</f>
        <v>1.1920581875368588</v>
      </c>
      <c r="AG8" s="22">
        <f>AC8-1</f>
        <v>2.0705741626794256</v>
      </c>
      <c r="AH8" s="125"/>
    </row>
    <row r="9" spans="1:37" ht="19.899999999999999" customHeight="1">
      <c r="A9" s="472" t="s">
        <v>65</v>
      </c>
      <c r="B9" s="473" t="s">
        <v>66</v>
      </c>
      <c r="C9" s="474">
        <v>23626</v>
      </c>
      <c r="D9" s="474">
        <v>16456</v>
      </c>
      <c r="E9" s="474">
        <v>7170</v>
      </c>
      <c r="F9" s="474">
        <v>23626</v>
      </c>
      <c r="G9" s="474">
        <v>16456</v>
      </c>
      <c r="H9" s="474">
        <v>7170</v>
      </c>
      <c r="I9" s="474">
        <v>0</v>
      </c>
      <c r="J9" s="474">
        <v>0</v>
      </c>
      <c r="K9" s="474">
        <v>0</v>
      </c>
      <c r="L9" s="474">
        <v>103</v>
      </c>
      <c r="M9" s="474">
        <v>78</v>
      </c>
      <c r="N9" s="474">
        <v>5901</v>
      </c>
      <c r="O9" s="474">
        <v>2019</v>
      </c>
      <c r="P9" s="474">
        <v>2975</v>
      </c>
      <c r="Q9" s="472">
        <v>185</v>
      </c>
      <c r="R9" s="473">
        <v>8101</v>
      </c>
      <c r="S9" s="474">
        <v>9057</v>
      </c>
      <c r="T9" s="474">
        <v>97841</v>
      </c>
      <c r="U9" s="20"/>
      <c r="V9" s="21"/>
      <c r="W9" s="21">
        <f t="shared" si="0"/>
        <v>65158</v>
      </c>
      <c r="X9" s="21">
        <f t="shared" ref="X9:X72" si="1">ROUND(W9,0)</f>
        <v>65158</v>
      </c>
      <c r="Z9" s="15" t="s">
        <v>152</v>
      </c>
      <c r="AA9" s="22">
        <v>3.2428435114503817</v>
      </c>
      <c r="AB9" s="22">
        <v>2.9763507206588899</v>
      </c>
      <c r="AC9" s="22">
        <v>3.795698924731183</v>
      </c>
      <c r="AD9" s="22"/>
      <c r="AE9" s="22">
        <f t="shared" ref="AE9:AG72" si="2">AA9-1</f>
        <v>2.2428435114503817</v>
      </c>
      <c r="AF9" s="22">
        <f t="shared" si="2"/>
        <v>1.9763507206588899</v>
      </c>
      <c r="AG9" s="22">
        <f t="shared" si="2"/>
        <v>2.795698924731183</v>
      </c>
      <c r="AH9" s="125"/>
      <c r="AI9" s="23"/>
      <c r="AJ9" s="23"/>
      <c r="AK9" s="23"/>
    </row>
    <row r="10" spans="1:37" ht="19.899999999999999" customHeight="1">
      <c r="A10" s="472" t="s">
        <v>67</v>
      </c>
      <c r="B10" s="473" t="s">
        <v>68</v>
      </c>
      <c r="C10" s="474">
        <v>28341</v>
      </c>
      <c r="D10" s="474">
        <v>18554</v>
      </c>
      <c r="E10" s="474">
        <v>9787</v>
      </c>
      <c r="F10" s="474">
        <v>28326</v>
      </c>
      <c r="G10" s="474">
        <v>18543</v>
      </c>
      <c r="H10" s="474">
        <v>9783</v>
      </c>
      <c r="I10" s="474">
        <v>15</v>
      </c>
      <c r="J10" s="474">
        <v>11</v>
      </c>
      <c r="K10" s="474">
        <v>4</v>
      </c>
      <c r="L10" s="474">
        <v>276</v>
      </c>
      <c r="M10" s="474">
        <v>160</v>
      </c>
      <c r="N10" s="474">
        <v>14541</v>
      </c>
      <c r="O10" s="474">
        <v>5134</v>
      </c>
      <c r="P10" s="474">
        <v>6524</v>
      </c>
      <c r="Q10" s="472">
        <v>346</v>
      </c>
      <c r="R10" s="473">
        <v>20111</v>
      </c>
      <c r="S10" s="474">
        <v>21501</v>
      </c>
      <c r="T10" s="474">
        <v>120224</v>
      </c>
      <c r="U10" s="20"/>
      <c r="V10" s="21"/>
      <c r="W10" s="21">
        <f t="shared" si="0"/>
        <v>70382</v>
      </c>
      <c r="X10" s="21">
        <f t="shared" si="1"/>
        <v>70382</v>
      </c>
      <c r="Z10" s="15" t="s">
        <v>0</v>
      </c>
      <c r="AA10" s="22">
        <v>2.819000562886985</v>
      </c>
      <c r="AB10" s="22">
        <v>2.2277254866124463</v>
      </c>
      <c r="AC10" s="22">
        <v>3.2409638554216866</v>
      </c>
      <c r="AD10" s="22"/>
      <c r="AE10" s="22">
        <f t="shared" si="2"/>
        <v>1.819000562886985</v>
      </c>
      <c r="AF10" s="22">
        <f t="shared" si="2"/>
        <v>1.2277254866124463</v>
      </c>
      <c r="AG10" s="22">
        <f t="shared" si="2"/>
        <v>2.2409638554216866</v>
      </c>
      <c r="AH10" s="125"/>
    </row>
    <row r="11" spans="1:37" ht="19.899999999999999" customHeight="1">
      <c r="A11" s="472" t="s">
        <v>69</v>
      </c>
      <c r="B11" s="473" t="s">
        <v>70</v>
      </c>
      <c r="C11" s="474">
        <v>17070</v>
      </c>
      <c r="D11" s="474">
        <v>13204</v>
      </c>
      <c r="E11" s="474">
        <v>3866</v>
      </c>
      <c r="F11" s="474">
        <v>17062</v>
      </c>
      <c r="G11" s="474">
        <v>13196</v>
      </c>
      <c r="H11" s="474">
        <v>3866</v>
      </c>
      <c r="I11" s="474">
        <v>8</v>
      </c>
      <c r="J11" s="474">
        <v>8</v>
      </c>
      <c r="K11" s="474">
        <v>0</v>
      </c>
      <c r="L11" s="474">
        <v>25</v>
      </c>
      <c r="M11" s="474">
        <v>54</v>
      </c>
      <c r="N11" s="474">
        <v>2760</v>
      </c>
      <c r="O11" s="474">
        <v>1040</v>
      </c>
      <c r="P11" s="474">
        <v>1639</v>
      </c>
      <c r="Q11" s="472">
        <v>92</v>
      </c>
      <c r="R11" s="473">
        <v>3879</v>
      </c>
      <c r="S11" s="474">
        <v>4478</v>
      </c>
      <c r="T11" s="474">
        <v>60542</v>
      </c>
      <c r="U11" s="20"/>
      <c r="V11" s="21"/>
      <c r="W11" s="21">
        <f t="shared" si="0"/>
        <v>38994</v>
      </c>
      <c r="X11" s="21">
        <f t="shared" si="1"/>
        <v>38994</v>
      </c>
      <c r="Z11" s="15" t="s">
        <v>1</v>
      </c>
      <c r="AA11" s="22">
        <v>2.9086466165413536</v>
      </c>
      <c r="AB11" s="22">
        <v>3.2495555555555602</v>
      </c>
      <c r="AC11" s="22">
        <v>3.5841584158415842</v>
      </c>
      <c r="AD11" s="22"/>
      <c r="AE11" s="22">
        <f t="shared" si="2"/>
        <v>1.9086466165413536</v>
      </c>
      <c r="AF11" s="22">
        <f t="shared" si="2"/>
        <v>2.2495555555555602</v>
      </c>
      <c r="AG11" s="22">
        <f t="shared" si="2"/>
        <v>2.5841584158415842</v>
      </c>
      <c r="AH11" s="125"/>
    </row>
    <row r="12" spans="1:37" ht="19.899999999999999" customHeight="1">
      <c r="A12" s="472" t="s">
        <v>57</v>
      </c>
      <c r="B12" s="473" t="s">
        <v>58</v>
      </c>
      <c r="C12" s="474">
        <v>18312</v>
      </c>
      <c r="D12" s="474">
        <v>12820</v>
      </c>
      <c r="E12" s="474">
        <v>5492</v>
      </c>
      <c r="F12" s="474">
        <v>18312</v>
      </c>
      <c r="G12" s="474">
        <v>12820</v>
      </c>
      <c r="H12" s="474">
        <v>5492</v>
      </c>
      <c r="I12" s="474">
        <v>0</v>
      </c>
      <c r="J12" s="474">
        <v>0</v>
      </c>
      <c r="K12" s="474">
        <v>0</v>
      </c>
      <c r="L12" s="474">
        <v>188</v>
      </c>
      <c r="M12" s="474">
        <v>94</v>
      </c>
      <c r="N12" s="474">
        <v>9733</v>
      </c>
      <c r="O12" s="474">
        <v>2940</v>
      </c>
      <c r="P12" s="474">
        <v>3713</v>
      </c>
      <c r="Q12" s="472">
        <v>199</v>
      </c>
      <c r="R12" s="473">
        <v>12955</v>
      </c>
      <c r="S12" s="474">
        <v>13728</v>
      </c>
      <c r="T12" s="474">
        <v>81030</v>
      </c>
      <c r="U12" s="20"/>
      <c r="V12" s="21"/>
      <c r="W12" s="21">
        <f t="shared" si="0"/>
        <v>48990</v>
      </c>
      <c r="X12" s="21">
        <f t="shared" si="1"/>
        <v>48990</v>
      </c>
      <c r="Z12" s="15" t="s">
        <v>2</v>
      </c>
      <c r="AA12" s="22">
        <v>3.0213730569948187</v>
      </c>
      <c r="AB12" s="22">
        <v>2.1705514496873222</v>
      </c>
      <c r="AC12" s="22">
        <v>3.0636363636363635</v>
      </c>
      <c r="AD12" s="22"/>
      <c r="AE12" s="22">
        <f t="shared" si="2"/>
        <v>2.0213730569948187</v>
      </c>
      <c r="AF12" s="22">
        <f t="shared" si="2"/>
        <v>1.1705514496873222</v>
      </c>
      <c r="AG12" s="22">
        <f t="shared" si="2"/>
        <v>2.0636363636363635</v>
      </c>
      <c r="AH12" s="125"/>
    </row>
    <row r="13" spans="1:37" ht="19.899999999999999" customHeight="1">
      <c r="A13" s="472" t="s">
        <v>59</v>
      </c>
      <c r="B13" s="473" t="s">
        <v>60</v>
      </c>
      <c r="C13" s="474">
        <v>393401</v>
      </c>
      <c r="D13" s="474">
        <v>244711</v>
      </c>
      <c r="E13" s="474">
        <v>148690</v>
      </c>
      <c r="F13" s="474">
        <v>393262</v>
      </c>
      <c r="G13" s="474">
        <v>244648</v>
      </c>
      <c r="H13" s="474">
        <v>148614</v>
      </c>
      <c r="I13" s="474">
        <v>139</v>
      </c>
      <c r="J13" s="474">
        <v>63</v>
      </c>
      <c r="K13" s="474">
        <v>76</v>
      </c>
      <c r="L13" s="474">
        <v>4106</v>
      </c>
      <c r="M13" s="474">
        <v>1726</v>
      </c>
      <c r="N13" s="474">
        <v>242915</v>
      </c>
      <c r="O13" s="474">
        <v>77093</v>
      </c>
      <c r="P13" s="474">
        <v>99360</v>
      </c>
      <c r="Q13" s="472">
        <v>3167</v>
      </c>
      <c r="R13" s="473">
        <v>325840</v>
      </c>
      <c r="S13" s="474">
        <v>348107</v>
      </c>
      <c r="T13" s="474">
        <v>1294927</v>
      </c>
      <c r="U13" s="20"/>
      <c r="V13" s="21"/>
      <c r="W13" s="21">
        <f t="shared" si="0"/>
        <v>553419</v>
      </c>
      <c r="X13" s="21">
        <f t="shared" si="1"/>
        <v>553419</v>
      </c>
      <c r="Z13" s="15" t="s">
        <v>3</v>
      </c>
      <c r="AA13" s="22">
        <v>2.1845198367496499</v>
      </c>
      <c r="AB13" s="22">
        <v>1.3346918265148799</v>
      </c>
      <c r="AC13" s="22">
        <v>2.0503631961259101</v>
      </c>
      <c r="AD13" s="22"/>
      <c r="AE13" s="22">
        <f t="shared" si="2"/>
        <v>1.1845198367496499</v>
      </c>
      <c r="AF13" s="22">
        <f t="shared" si="2"/>
        <v>0.33469182651487994</v>
      </c>
      <c r="AG13" s="22">
        <f t="shared" si="2"/>
        <v>1.0503631961259101</v>
      </c>
      <c r="AH13" s="125"/>
    </row>
    <row r="14" spans="1:37" ht="19.899999999999999" customHeight="1">
      <c r="A14" s="472" t="s">
        <v>61</v>
      </c>
      <c r="B14" s="473" t="s">
        <v>62</v>
      </c>
      <c r="C14" s="474">
        <v>79378</v>
      </c>
      <c r="D14" s="474">
        <v>45956</v>
      </c>
      <c r="E14" s="474">
        <v>33422</v>
      </c>
      <c r="F14" s="474">
        <v>79364</v>
      </c>
      <c r="G14" s="474">
        <v>45944</v>
      </c>
      <c r="H14" s="474">
        <v>33420</v>
      </c>
      <c r="I14" s="474">
        <v>14</v>
      </c>
      <c r="J14" s="474">
        <v>12</v>
      </c>
      <c r="K14" s="474">
        <v>2</v>
      </c>
      <c r="L14" s="474">
        <v>976</v>
      </c>
      <c r="M14" s="474">
        <v>397</v>
      </c>
      <c r="N14" s="474">
        <v>56578</v>
      </c>
      <c r="O14" s="474">
        <v>16549</v>
      </c>
      <c r="P14" s="474">
        <v>22023</v>
      </c>
      <c r="Q14" s="472">
        <v>1079</v>
      </c>
      <c r="R14" s="473">
        <v>74500</v>
      </c>
      <c r="S14" s="474">
        <v>79974</v>
      </c>
      <c r="T14" s="474">
        <v>338534</v>
      </c>
      <c r="U14" s="20"/>
      <c r="V14" s="21"/>
      <c r="W14" s="21">
        <f t="shared" si="0"/>
        <v>179182</v>
      </c>
      <c r="X14" s="21">
        <f t="shared" si="1"/>
        <v>179182</v>
      </c>
      <c r="Z14" s="15" t="s">
        <v>75</v>
      </c>
      <c r="AA14" s="22">
        <v>2.5618631732168851</v>
      </c>
      <c r="AB14" s="22">
        <v>1.9370250628644063</v>
      </c>
      <c r="AC14" s="22">
        <v>2.5948660714285716</v>
      </c>
      <c r="AD14" s="22"/>
      <c r="AE14" s="22">
        <f t="shared" si="2"/>
        <v>1.5618631732168851</v>
      </c>
      <c r="AF14" s="22">
        <f t="shared" si="2"/>
        <v>0.93702506286440634</v>
      </c>
      <c r="AG14" s="22">
        <f t="shared" si="2"/>
        <v>1.5948660714285716</v>
      </c>
      <c r="AH14" s="125"/>
    </row>
    <row r="15" spans="1:37" ht="19.899999999999999" customHeight="1">
      <c r="A15" s="472" t="s">
        <v>234</v>
      </c>
      <c r="B15" s="473" t="s">
        <v>235</v>
      </c>
      <c r="C15" s="474">
        <v>8822</v>
      </c>
      <c r="D15" s="474">
        <v>5910</v>
      </c>
      <c r="E15" s="474">
        <v>2912</v>
      </c>
      <c r="F15" s="474">
        <v>8822</v>
      </c>
      <c r="G15" s="474">
        <v>5910</v>
      </c>
      <c r="H15" s="474">
        <v>2912</v>
      </c>
      <c r="I15" s="474">
        <v>0</v>
      </c>
      <c r="J15" s="474">
        <v>0</v>
      </c>
      <c r="K15" s="474">
        <v>0</v>
      </c>
      <c r="L15" s="474">
        <v>45</v>
      </c>
      <c r="M15" s="474">
        <v>25</v>
      </c>
      <c r="N15" s="474">
        <v>4678</v>
      </c>
      <c r="O15" s="474">
        <v>1601</v>
      </c>
      <c r="P15" s="474">
        <v>1951</v>
      </c>
      <c r="Q15" s="472">
        <v>87</v>
      </c>
      <c r="R15" s="473">
        <v>6349</v>
      </c>
      <c r="S15" s="474">
        <v>6699</v>
      </c>
      <c r="T15" s="474">
        <v>31000</v>
      </c>
      <c r="U15" s="20"/>
      <c r="V15" s="21"/>
      <c r="W15" s="21">
        <f t="shared" si="0"/>
        <v>15479</v>
      </c>
      <c r="X15" s="21">
        <f t="shared" si="1"/>
        <v>15479</v>
      </c>
      <c r="Z15" s="15" t="s">
        <v>76</v>
      </c>
      <c r="AA15" s="22">
        <v>2.1</v>
      </c>
      <c r="AB15" s="22">
        <v>2.2146746918887934</v>
      </c>
      <c r="AC15" s="22">
        <v>2.3222222222222224</v>
      </c>
      <c r="AD15" s="22"/>
      <c r="AE15" s="22">
        <f t="shared" si="2"/>
        <v>1.1000000000000001</v>
      </c>
      <c r="AF15" s="22">
        <f t="shared" si="2"/>
        <v>1.2146746918887934</v>
      </c>
      <c r="AG15" s="22">
        <f t="shared" si="2"/>
        <v>1.3222222222222224</v>
      </c>
      <c r="AH15" s="125"/>
    </row>
    <row r="16" spans="1:37" ht="19.899999999999999" customHeight="1">
      <c r="A16" s="472" t="s">
        <v>236</v>
      </c>
      <c r="B16" s="473" t="s">
        <v>191</v>
      </c>
      <c r="C16" s="474">
        <v>39214</v>
      </c>
      <c r="D16" s="474">
        <v>22511</v>
      </c>
      <c r="E16" s="474">
        <v>16703</v>
      </c>
      <c r="F16" s="474">
        <v>39213</v>
      </c>
      <c r="G16" s="474">
        <v>22510</v>
      </c>
      <c r="H16" s="474">
        <v>16703</v>
      </c>
      <c r="I16" s="474">
        <v>1</v>
      </c>
      <c r="J16" s="474">
        <v>1</v>
      </c>
      <c r="K16" s="474">
        <v>0</v>
      </c>
      <c r="L16" s="474">
        <v>487</v>
      </c>
      <c r="M16" s="474">
        <v>226</v>
      </c>
      <c r="N16" s="474">
        <v>33342</v>
      </c>
      <c r="O16" s="474">
        <v>8927</v>
      </c>
      <c r="P16" s="474">
        <v>11189</v>
      </c>
      <c r="Q16" s="472">
        <v>724</v>
      </c>
      <c r="R16" s="473">
        <v>42982</v>
      </c>
      <c r="S16" s="474">
        <v>45244</v>
      </c>
      <c r="T16" s="474">
        <v>175845</v>
      </c>
      <c r="U16" s="20"/>
      <c r="V16" s="21"/>
      <c r="W16" s="21">
        <f t="shared" si="0"/>
        <v>91387</v>
      </c>
      <c r="X16" s="21">
        <f t="shared" si="1"/>
        <v>91387</v>
      </c>
      <c r="Z16" s="15" t="s">
        <v>77</v>
      </c>
      <c r="AA16" s="22">
        <v>2.5616244091104425</v>
      </c>
      <c r="AB16" s="22">
        <v>1.8718798115056221</v>
      </c>
      <c r="AC16" s="22">
        <v>2.5139442231075697</v>
      </c>
      <c r="AD16" s="22"/>
      <c r="AE16" s="22">
        <f t="shared" si="2"/>
        <v>1.5616244091104425</v>
      </c>
      <c r="AF16" s="22">
        <f t="shared" si="2"/>
        <v>0.8718798115056221</v>
      </c>
      <c r="AG16" s="22">
        <f t="shared" si="2"/>
        <v>1.5139442231075697</v>
      </c>
      <c r="AH16" s="125"/>
    </row>
    <row r="17" spans="1:34" ht="19.899999999999999" customHeight="1">
      <c r="A17" s="475">
        <f t="shared" ref="A17:A64" si="3">+A16+1</f>
        <v>10</v>
      </c>
      <c r="B17" s="473" t="s">
        <v>159</v>
      </c>
      <c r="C17" s="474">
        <v>53418</v>
      </c>
      <c r="D17" s="474">
        <v>35603</v>
      </c>
      <c r="E17" s="474">
        <v>17815</v>
      </c>
      <c r="F17" s="474">
        <v>53416</v>
      </c>
      <c r="G17" s="474">
        <v>35602</v>
      </c>
      <c r="H17" s="474">
        <v>17814</v>
      </c>
      <c r="I17" s="474">
        <v>2</v>
      </c>
      <c r="J17" s="474">
        <v>1</v>
      </c>
      <c r="K17" s="474">
        <v>1</v>
      </c>
      <c r="L17" s="474">
        <v>935</v>
      </c>
      <c r="M17" s="474">
        <v>277</v>
      </c>
      <c r="N17" s="474">
        <v>43891</v>
      </c>
      <c r="O17" s="474">
        <v>13788</v>
      </c>
      <c r="P17" s="474">
        <v>16848</v>
      </c>
      <c r="Q17" s="475">
        <v>1270</v>
      </c>
      <c r="R17" s="473">
        <v>58891</v>
      </c>
      <c r="S17" s="474">
        <v>61951</v>
      </c>
      <c r="T17" s="474">
        <v>246477</v>
      </c>
      <c r="U17" s="20"/>
      <c r="V17" s="21"/>
      <c r="W17" s="21">
        <f t="shared" si="0"/>
        <v>131108</v>
      </c>
      <c r="X17" s="21">
        <f t="shared" si="1"/>
        <v>131108</v>
      </c>
      <c r="Z17" s="15" t="s">
        <v>78</v>
      </c>
      <c r="AA17" s="22">
        <v>2.6111024663502684</v>
      </c>
      <c r="AB17" s="22">
        <v>1.9802447438651305</v>
      </c>
      <c r="AC17" s="22">
        <v>2.6685584562996594</v>
      </c>
      <c r="AD17" s="22"/>
      <c r="AE17" s="22">
        <f t="shared" si="2"/>
        <v>1.6111024663502684</v>
      </c>
      <c r="AF17" s="22">
        <f t="shared" si="2"/>
        <v>0.9802447438651305</v>
      </c>
      <c r="AG17" s="22">
        <f t="shared" si="2"/>
        <v>1.6685584562996594</v>
      </c>
      <c r="AH17" s="125"/>
    </row>
    <row r="18" spans="1:34" ht="19.899999999999999" customHeight="1">
      <c r="A18" s="475">
        <f t="shared" si="3"/>
        <v>11</v>
      </c>
      <c r="B18" s="473" t="s">
        <v>160</v>
      </c>
      <c r="C18" s="474">
        <v>9712</v>
      </c>
      <c r="D18" s="474">
        <v>6383</v>
      </c>
      <c r="E18" s="474">
        <v>3329</v>
      </c>
      <c r="F18" s="474">
        <v>9712</v>
      </c>
      <c r="G18" s="474">
        <v>6383</v>
      </c>
      <c r="H18" s="474">
        <v>3329</v>
      </c>
      <c r="I18" s="474">
        <v>0</v>
      </c>
      <c r="J18" s="474">
        <v>0</v>
      </c>
      <c r="K18" s="474">
        <v>0</v>
      </c>
      <c r="L18" s="474">
        <v>86</v>
      </c>
      <c r="M18" s="474">
        <v>47</v>
      </c>
      <c r="N18" s="474">
        <v>4287</v>
      </c>
      <c r="O18" s="474">
        <v>1689</v>
      </c>
      <c r="P18" s="474">
        <v>2069</v>
      </c>
      <c r="Q18" s="475">
        <v>98</v>
      </c>
      <c r="R18" s="473">
        <v>6109</v>
      </c>
      <c r="S18" s="474">
        <v>6489</v>
      </c>
      <c r="T18" s="474">
        <v>32453</v>
      </c>
      <c r="U18" s="20"/>
      <c r="V18" s="21"/>
      <c r="W18" s="21">
        <f t="shared" si="0"/>
        <v>16252</v>
      </c>
      <c r="X18" s="21">
        <f t="shared" si="1"/>
        <v>16252</v>
      </c>
      <c r="Z18" s="15" t="s">
        <v>79</v>
      </c>
      <c r="AA18" s="22">
        <v>2.1946043932608199</v>
      </c>
      <c r="AB18" s="22">
        <v>2.0494413407821228</v>
      </c>
      <c r="AC18" s="22">
        <v>2.1330275229357798</v>
      </c>
      <c r="AD18" s="22"/>
      <c r="AE18" s="22">
        <f t="shared" si="2"/>
        <v>1.1946043932608199</v>
      </c>
      <c r="AF18" s="22">
        <f t="shared" si="2"/>
        <v>1.0494413407821228</v>
      </c>
      <c r="AG18" s="22">
        <f t="shared" si="2"/>
        <v>1.1330275229357798</v>
      </c>
      <c r="AH18" s="125"/>
    </row>
    <row r="19" spans="1:34" ht="19.899999999999999" customHeight="1">
      <c r="A19" s="475">
        <f t="shared" si="3"/>
        <v>12</v>
      </c>
      <c r="B19" s="473" t="s">
        <v>161</v>
      </c>
      <c r="C19" s="474">
        <v>17466</v>
      </c>
      <c r="D19" s="474">
        <v>14366</v>
      </c>
      <c r="E19" s="474">
        <v>3100</v>
      </c>
      <c r="F19" s="474">
        <v>17466</v>
      </c>
      <c r="G19" s="474">
        <v>14366</v>
      </c>
      <c r="H19" s="474">
        <v>3100</v>
      </c>
      <c r="I19" s="474">
        <v>0</v>
      </c>
      <c r="J19" s="474">
        <v>0</v>
      </c>
      <c r="K19" s="474">
        <v>0</v>
      </c>
      <c r="L19" s="474">
        <v>38</v>
      </c>
      <c r="M19" s="474">
        <v>84</v>
      </c>
      <c r="N19" s="474">
        <v>3291</v>
      </c>
      <c r="O19" s="474">
        <v>1262</v>
      </c>
      <c r="P19" s="474">
        <v>1958</v>
      </c>
      <c r="Q19" s="475">
        <v>82</v>
      </c>
      <c r="R19" s="473">
        <v>4675</v>
      </c>
      <c r="S19" s="474">
        <v>5371</v>
      </c>
      <c r="T19" s="474">
        <v>68887</v>
      </c>
      <c r="U19" s="20"/>
      <c r="V19" s="21"/>
      <c r="W19" s="21">
        <f t="shared" si="0"/>
        <v>46050</v>
      </c>
      <c r="X19" s="21">
        <f t="shared" si="1"/>
        <v>46050</v>
      </c>
      <c r="Z19" s="15" t="s">
        <v>80</v>
      </c>
      <c r="AA19" s="22">
        <v>3.2189311010946553</v>
      </c>
      <c r="AB19" s="22">
        <v>3.11616426756986</v>
      </c>
      <c r="AC19" s="22">
        <v>3.7076923076923078</v>
      </c>
      <c r="AD19" s="22"/>
      <c r="AE19" s="22">
        <f t="shared" si="2"/>
        <v>2.2189311010946553</v>
      </c>
      <c r="AF19" s="22">
        <f t="shared" si="2"/>
        <v>2.11616426756986</v>
      </c>
      <c r="AG19" s="22">
        <f t="shared" si="2"/>
        <v>2.7076923076923078</v>
      </c>
      <c r="AH19" s="125"/>
    </row>
    <row r="20" spans="1:34" ht="19.899999999999999" customHeight="1">
      <c r="A20" s="475">
        <f t="shared" si="3"/>
        <v>13</v>
      </c>
      <c r="B20" s="473" t="s">
        <v>162</v>
      </c>
      <c r="C20" s="474">
        <v>16951</v>
      </c>
      <c r="D20" s="474">
        <v>13668</v>
      </c>
      <c r="E20" s="474">
        <v>3283</v>
      </c>
      <c r="F20" s="474">
        <v>16947</v>
      </c>
      <c r="G20" s="474">
        <v>13664</v>
      </c>
      <c r="H20" s="474">
        <v>3283</v>
      </c>
      <c r="I20" s="474">
        <v>4</v>
      </c>
      <c r="J20" s="474">
        <v>4</v>
      </c>
      <c r="K20" s="474">
        <v>0</v>
      </c>
      <c r="L20" s="474">
        <v>32</v>
      </c>
      <c r="M20" s="474">
        <v>65</v>
      </c>
      <c r="N20" s="474">
        <v>4215</v>
      </c>
      <c r="O20" s="474">
        <v>1329</v>
      </c>
      <c r="P20" s="474">
        <v>2069</v>
      </c>
      <c r="Q20" s="475">
        <v>94</v>
      </c>
      <c r="R20" s="473">
        <v>5641</v>
      </c>
      <c r="S20" s="474">
        <v>6381</v>
      </c>
      <c r="T20" s="474">
        <v>69087</v>
      </c>
      <c r="U20" s="20"/>
      <c r="V20" s="21"/>
      <c r="W20" s="21">
        <f t="shared" si="0"/>
        <v>45755</v>
      </c>
      <c r="X20" s="21">
        <f t="shared" si="1"/>
        <v>45755</v>
      </c>
      <c r="Z20" s="15" t="s">
        <v>81</v>
      </c>
      <c r="AA20" s="22">
        <v>3.1253425645463726</v>
      </c>
      <c r="AB20" s="22">
        <v>3.2225581395348799</v>
      </c>
      <c r="AC20" s="22">
        <v>4.7111111111111112</v>
      </c>
      <c r="AD20" s="22"/>
      <c r="AE20" s="22">
        <f t="shared" si="2"/>
        <v>2.1253425645463726</v>
      </c>
      <c r="AF20" s="22">
        <f t="shared" si="2"/>
        <v>2.2225581395348799</v>
      </c>
      <c r="AG20" s="22">
        <f t="shared" si="2"/>
        <v>3.7111111111111112</v>
      </c>
      <c r="AH20" s="125"/>
    </row>
    <row r="21" spans="1:34" ht="19.899999999999999" customHeight="1">
      <c r="A21" s="475">
        <f t="shared" si="3"/>
        <v>14</v>
      </c>
      <c r="B21" s="473" t="s">
        <v>163</v>
      </c>
      <c r="C21" s="474">
        <v>16659</v>
      </c>
      <c r="D21" s="474">
        <v>10923</v>
      </c>
      <c r="E21" s="474">
        <v>5736</v>
      </c>
      <c r="F21" s="474">
        <v>16655</v>
      </c>
      <c r="G21" s="474">
        <v>10919</v>
      </c>
      <c r="H21" s="474">
        <v>5736</v>
      </c>
      <c r="I21" s="474">
        <v>4</v>
      </c>
      <c r="J21" s="474">
        <v>4</v>
      </c>
      <c r="K21" s="474">
        <v>0</v>
      </c>
      <c r="L21" s="474">
        <v>84</v>
      </c>
      <c r="M21" s="474">
        <v>52</v>
      </c>
      <c r="N21" s="474">
        <v>8405</v>
      </c>
      <c r="O21" s="474">
        <v>2848</v>
      </c>
      <c r="P21" s="474">
        <v>3474</v>
      </c>
      <c r="Q21" s="475">
        <v>222</v>
      </c>
      <c r="R21" s="473">
        <v>11389</v>
      </c>
      <c r="S21" s="474">
        <v>12015</v>
      </c>
      <c r="T21" s="474">
        <v>56836</v>
      </c>
      <c r="U21" s="20"/>
      <c r="V21" s="21"/>
      <c r="W21" s="21">
        <f t="shared" si="0"/>
        <v>28162</v>
      </c>
      <c r="X21" s="21">
        <f t="shared" si="1"/>
        <v>28162</v>
      </c>
      <c r="Z21" s="15" t="s">
        <v>82</v>
      </c>
      <c r="AA21" s="22">
        <v>2.1881084840055598</v>
      </c>
      <c r="AB21" s="22">
        <v>1.9767935689367511</v>
      </c>
      <c r="AC21" s="22">
        <v>2.1752212389380499</v>
      </c>
      <c r="AD21" s="22"/>
      <c r="AE21" s="22">
        <f t="shared" si="2"/>
        <v>1.1881084840055598</v>
      </c>
      <c r="AF21" s="22">
        <f t="shared" si="2"/>
        <v>0.97679356893675107</v>
      </c>
      <c r="AG21" s="22">
        <f t="shared" si="2"/>
        <v>1.1752212389380499</v>
      </c>
      <c r="AH21" s="125"/>
    </row>
    <row r="22" spans="1:34" ht="19.899999999999999" customHeight="1">
      <c r="A22" s="475">
        <f t="shared" si="3"/>
        <v>15</v>
      </c>
      <c r="B22" s="473" t="s">
        <v>164</v>
      </c>
      <c r="C22" s="474">
        <v>14587</v>
      </c>
      <c r="D22" s="474">
        <v>9781</v>
      </c>
      <c r="E22" s="474">
        <v>4806</v>
      </c>
      <c r="F22" s="474">
        <v>14587</v>
      </c>
      <c r="G22" s="474">
        <v>9781</v>
      </c>
      <c r="H22" s="474">
        <v>4806</v>
      </c>
      <c r="I22" s="474">
        <v>0</v>
      </c>
      <c r="J22" s="474">
        <v>0</v>
      </c>
      <c r="K22" s="474">
        <v>0</v>
      </c>
      <c r="L22" s="474">
        <v>108</v>
      </c>
      <c r="M22" s="474">
        <v>45</v>
      </c>
      <c r="N22" s="474">
        <v>7699</v>
      </c>
      <c r="O22" s="474">
        <v>2285</v>
      </c>
      <c r="P22" s="474">
        <v>2763</v>
      </c>
      <c r="Q22" s="475">
        <v>126</v>
      </c>
      <c r="R22" s="473">
        <v>10137</v>
      </c>
      <c r="S22" s="474">
        <v>10615</v>
      </c>
      <c r="T22" s="474">
        <v>58603</v>
      </c>
      <c r="U22" s="20"/>
      <c r="V22" s="21"/>
      <c r="W22" s="21">
        <f t="shared" si="0"/>
        <v>33401</v>
      </c>
      <c r="X22" s="21">
        <f t="shared" si="1"/>
        <v>33401</v>
      </c>
      <c r="Z22" s="15" t="s">
        <v>83</v>
      </c>
      <c r="AA22" s="22">
        <v>2.7289541683666529</v>
      </c>
      <c r="AB22" s="22">
        <v>2.0291736930860034</v>
      </c>
      <c r="AC22" s="22">
        <v>2.683098591549296</v>
      </c>
      <c r="AD22" s="22"/>
      <c r="AE22" s="22">
        <f t="shared" si="2"/>
        <v>1.7289541683666529</v>
      </c>
      <c r="AF22" s="22">
        <f t="shared" si="2"/>
        <v>1.0291736930860034</v>
      </c>
      <c r="AG22" s="22">
        <f t="shared" si="2"/>
        <v>1.683098591549296</v>
      </c>
      <c r="AH22" s="125"/>
    </row>
    <row r="23" spans="1:34" ht="19.899999999999999" customHeight="1">
      <c r="A23" s="475">
        <f t="shared" si="3"/>
        <v>16</v>
      </c>
      <c r="B23" s="473" t="s">
        <v>165</v>
      </c>
      <c r="C23" s="474">
        <v>81796</v>
      </c>
      <c r="D23" s="474">
        <v>46710</v>
      </c>
      <c r="E23" s="474">
        <v>35086</v>
      </c>
      <c r="F23" s="474">
        <v>81795</v>
      </c>
      <c r="G23" s="474">
        <v>46710</v>
      </c>
      <c r="H23" s="474">
        <v>35085</v>
      </c>
      <c r="I23" s="474">
        <v>1</v>
      </c>
      <c r="J23" s="474">
        <v>0</v>
      </c>
      <c r="K23" s="474">
        <v>1</v>
      </c>
      <c r="L23" s="474">
        <v>745</v>
      </c>
      <c r="M23" s="474">
        <v>400</v>
      </c>
      <c r="N23" s="474">
        <v>51137</v>
      </c>
      <c r="O23" s="474">
        <v>18088</v>
      </c>
      <c r="P23" s="474">
        <v>23118</v>
      </c>
      <c r="Q23" s="475">
        <v>1716</v>
      </c>
      <c r="R23" s="473">
        <v>70370</v>
      </c>
      <c r="S23" s="474">
        <v>75400</v>
      </c>
      <c r="T23" s="474">
        <v>360990</v>
      </c>
      <c r="U23" s="20"/>
      <c r="V23" s="21"/>
      <c r="W23" s="21">
        <f t="shared" si="0"/>
        <v>203794</v>
      </c>
      <c r="X23" s="21">
        <f t="shared" si="1"/>
        <v>203794</v>
      </c>
      <c r="Z23" s="15" t="s">
        <v>295</v>
      </c>
      <c r="AA23" s="22">
        <v>2.84067687200295</v>
      </c>
      <c r="AB23" s="22">
        <v>2.0065563022455337</v>
      </c>
      <c r="AC23" s="22">
        <v>2.5385375494071147</v>
      </c>
      <c r="AD23" s="22"/>
      <c r="AE23" s="22">
        <f t="shared" si="2"/>
        <v>1.84067687200295</v>
      </c>
      <c r="AF23" s="22">
        <f t="shared" si="2"/>
        <v>1.0065563022455337</v>
      </c>
      <c r="AG23" s="22">
        <f t="shared" si="2"/>
        <v>1.5385375494071147</v>
      </c>
      <c r="AH23" s="125"/>
    </row>
    <row r="24" spans="1:34" ht="19.899999999999999" customHeight="1">
      <c r="A24" s="475">
        <f t="shared" si="3"/>
        <v>17</v>
      </c>
      <c r="B24" s="473" t="s">
        <v>166</v>
      </c>
      <c r="C24" s="474">
        <v>27148</v>
      </c>
      <c r="D24" s="474">
        <v>17562</v>
      </c>
      <c r="E24" s="474">
        <v>9586</v>
      </c>
      <c r="F24" s="474">
        <v>27145</v>
      </c>
      <c r="G24" s="474">
        <v>17559</v>
      </c>
      <c r="H24" s="474">
        <v>9586</v>
      </c>
      <c r="I24" s="474">
        <v>3</v>
      </c>
      <c r="J24" s="474">
        <v>3</v>
      </c>
      <c r="K24" s="474">
        <v>0</v>
      </c>
      <c r="L24" s="474">
        <v>356</v>
      </c>
      <c r="M24" s="474">
        <v>99</v>
      </c>
      <c r="N24" s="474">
        <v>18636</v>
      </c>
      <c r="O24" s="474">
        <v>5607</v>
      </c>
      <c r="P24" s="474">
        <v>6736</v>
      </c>
      <c r="Q24" s="475">
        <v>584</v>
      </c>
      <c r="R24" s="473">
        <v>24698</v>
      </c>
      <c r="S24" s="474">
        <v>25827</v>
      </c>
      <c r="T24" s="474">
        <v>112384</v>
      </c>
      <c r="U24" s="20"/>
      <c r="V24" s="21"/>
      <c r="W24" s="21">
        <f t="shared" si="0"/>
        <v>59409</v>
      </c>
      <c r="X24" s="21">
        <f t="shared" si="1"/>
        <v>59409</v>
      </c>
      <c r="Z24" s="15" t="s">
        <v>296</v>
      </c>
      <c r="AA24" s="22">
        <v>2.4748873685966961</v>
      </c>
      <c r="AB24" s="22">
        <v>2.0017059301380993</v>
      </c>
      <c r="AC24" s="22">
        <v>2.5415384615384617</v>
      </c>
      <c r="AD24" s="22"/>
      <c r="AE24" s="22">
        <f t="shared" si="2"/>
        <v>1.4748873685966961</v>
      </c>
      <c r="AF24" s="22">
        <f t="shared" si="2"/>
        <v>1.0017059301380993</v>
      </c>
      <c r="AG24" s="22">
        <f t="shared" si="2"/>
        <v>1.5415384615384617</v>
      </c>
      <c r="AH24" s="125"/>
    </row>
    <row r="25" spans="1:34" ht="19.899999999999999" customHeight="1">
      <c r="A25" s="475">
        <f t="shared" si="3"/>
        <v>18</v>
      </c>
      <c r="B25" s="476" t="s">
        <v>167</v>
      </c>
      <c r="C25" s="474">
        <v>10250</v>
      </c>
      <c r="D25" s="474">
        <v>7487</v>
      </c>
      <c r="E25" s="474">
        <v>2763</v>
      </c>
      <c r="F25" s="474">
        <v>10250</v>
      </c>
      <c r="G25" s="474">
        <v>7487</v>
      </c>
      <c r="H25" s="474">
        <v>2763</v>
      </c>
      <c r="I25" s="474">
        <v>0</v>
      </c>
      <c r="J25" s="474">
        <v>0</v>
      </c>
      <c r="K25" s="474">
        <v>0</v>
      </c>
      <c r="L25" s="474">
        <v>83</v>
      </c>
      <c r="M25" s="474">
        <v>39</v>
      </c>
      <c r="N25" s="474">
        <v>5985</v>
      </c>
      <c r="O25" s="474">
        <v>2427</v>
      </c>
      <c r="P25" s="474">
        <v>2923</v>
      </c>
      <c r="Q25" s="475">
        <v>143</v>
      </c>
      <c r="R25" s="476">
        <v>8534</v>
      </c>
      <c r="S25" s="474">
        <v>9030</v>
      </c>
      <c r="T25" s="474">
        <v>39485</v>
      </c>
      <c r="U25" s="20"/>
      <c r="V25" s="21"/>
      <c r="W25" s="21">
        <f t="shared" si="0"/>
        <v>20205</v>
      </c>
      <c r="X25" s="21">
        <f t="shared" si="1"/>
        <v>20205</v>
      </c>
      <c r="Z25" s="15" t="s">
        <v>231</v>
      </c>
      <c r="AA25" s="22">
        <v>2.27536323436513</v>
      </c>
      <c r="AB25" s="22">
        <v>2.1633712802077092</v>
      </c>
      <c r="AC25" s="22">
        <v>2.3952755905511798</v>
      </c>
      <c r="AD25" s="22"/>
      <c r="AE25" s="22">
        <f t="shared" si="2"/>
        <v>1.27536323436513</v>
      </c>
      <c r="AF25" s="22">
        <f t="shared" si="2"/>
        <v>1.1633712802077092</v>
      </c>
      <c r="AG25" s="22">
        <f t="shared" si="2"/>
        <v>1.3952755905511798</v>
      </c>
      <c r="AH25" s="125"/>
    </row>
    <row r="26" spans="1:34" ht="19.899999999999999" customHeight="1">
      <c r="A26" s="475">
        <f t="shared" si="3"/>
        <v>19</v>
      </c>
      <c r="B26" s="476" t="s">
        <v>168</v>
      </c>
      <c r="C26" s="474">
        <v>19961</v>
      </c>
      <c r="D26" s="474">
        <v>13259</v>
      </c>
      <c r="E26" s="474">
        <v>6702</v>
      </c>
      <c r="F26" s="474">
        <v>19961</v>
      </c>
      <c r="G26" s="474">
        <v>13259</v>
      </c>
      <c r="H26" s="474">
        <v>6702</v>
      </c>
      <c r="I26" s="474">
        <v>0</v>
      </c>
      <c r="J26" s="474">
        <v>0</v>
      </c>
      <c r="K26" s="474">
        <v>0</v>
      </c>
      <c r="L26" s="474">
        <v>195</v>
      </c>
      <c r="M26" s="474">
        <v>105</v>
      </c>
      <c r="N26" s="474">
        <v>10556</v>
      </c>
      <c r="O26" s="474">
        <v>3894</v>
      </c>
      <c r="P26" s="474">
        <v>4840</v>
      </c>
      <c r="Q26" s="475">
        <v>320</v>
      </c>
      <c r="R26" s="476">
        <v>14750</v>
      </c>
      <c r="S26" s="474">
        <v>15696</v>
      </c>
      <c r="T26" s="474">
        <v>88661</v>
      </c>
      <c r="U26" s="20"/>
      <c r="V26" s="21"/>
      <c r="W26" s="21">
        <f t="shared" si="0"/>
        <v>53004</v>
      </c>
      <c r="X26" s="21">
        <f t="shared" si="1"/>
        <v>53004</v>
      </c>
      <c r="Z26" s="15" t="s">
        <v>47</v>
      </c>
      <c r="AA26" s="22">
        <v>2.9739192568774562</v>
      </c>
      <c r="AB26" s="22">
        <v>2.2249968470172785</v>
      </c>
      <c r="AC26" s="22">
        <v>3.2384615384615385</v>
      </c>
      <c r="AD26" s="22"/>
      <c r="AE26" s="22">
        <f t="shared" si="2"/>
        <v>1.9739192568774562</v>
      </c>
      <c r="AF26" s="22">
        <f t="shared" si="2"/>
        <v>1.2249968470172785</v>
      </c>
      <c r="AG26" s="22">
        <f t="shared" si="2"/>
        <v>2.2384615384615385</v>
      </c>
      <c r="AH26" s="125"/>
    </row>
    <row r="27" spans="1:34" ht="19.899999999999999" customHeight="1">
      <c r="A27" s="475">
        <f t="shared" si="3"/>
        <v>20</v>
      </c>
      <c r="B27" s="476" t="s">
        <v>169</v>
      </c>
      <c r="C27" s="474">
        <v>37489</v>
      </c>
      <c r="D27" s="474">
        <v>22066</v>
      </c>
      <c r="E27" s="474">
        <v>15423</v>
      </c>
      <c r="F27" s="474">
        <v>37477</v>
      </c>
      <c r="G27" s="474">
        <v>22055</v>
      </c>
      <c r="H27" s="474">
        <v>15422</v>
      </c>
      <c r="I27" s="474">
        <v>12</v>
      </c>
      <c r="J27" s="474">
        <v>11</v>
      </c>
      <c r="K27" s="474">
        <v>1</v>
      </c>
      <c r="L27" s="474">
        <v>346</v>
      </c>
      <c r="M27" s="474">
        <v>180</v>
      </c>
      <c r="N27" s="474">
        <v>23473</v>
      </c>
      <c r="O27" s="474">
        <v>6525</v>
      </c>
      <c r="P27" s="474">
        <v>8234</v>
      </c>
      <c r="Q27" s="475">
        <v>492</v>
      </c>
      <c r="R27" s="476">
        <v>30524</v>
      </c>
      <c r="S27" s="474">
        <v>32233</v>
      </c>
      <c r="T27" s="474">
        <v>135406</v>
      </c>
      <c r="U27" s="20"/>
      <c r="V27" s="21"/>
      <c r="W27" s="21">
        <f t="shared" si="0"/>
        <v>65684</v>
      </c>
      <c r="X27" s="21">
        <f t="shared" si="1"/>
        <v>65684</v>
      </c>
      <c r="Z27" s="15" t="s">
        <v>48</v>
      </c>
      <c r="AA27" s="22">
        <v>2.1732436097022001</v>
      </c>
      <c r="AB27" s="22">
        <v>1.8972811509387955</v>
      </c>
      <c r="AC27" s="22">
        <v>2.2132158590308402</v>
      </c>
      <c r="AD27" s="22"/>
      <c r="AE27" s="22">
        <f t="shared" si="2"/>
        <v>1.1732436097022001</v>
      </c>
      <c r="AF27" s="22">
        <f t="shared" si="2"/>
        <v>0.89728115093879546</v>
      </c>
      <c r="AG27" s="22">
        <f t="shared" si="2"/>
        <v>1.2132158590308402</v>
      </c>
      <c r="AH27" s="125"/>
    </row>
    <row r="28" spans="1:34" ht="19.899999999999999" customHeight="1">
      <c r="A28" s="475">
        <f t="shared" si="3"/>
        <v>21</v>
      </c>
      <c r="B28" s="476" t="s">
        <v>201</v>
      </c>
      <c r="C28" s="474">
        <v>69000</v>
      </c>
      <c r="D28" s="474">
        <v>50429</v>
      </c>
      <c r="E28" s="474">
        <v>18571</v>
      </c>
      <c r="F28" s="474">
        <v>68987</v>
      </c>
      <c r="G28" s="474">
        <v>50417</v>
      </c>
      <c r="H28" s="474">
        <v>18570</v>
      </c>
      <c r="I28" s="474">
        <v>13</v>
      </c>
      <c r="J28" s="474">
        <v>12</v>
      </c>
      <c r="K28" s="474">
        <v>1</v>
      </c>
      <c r="L28" s="474">
        <v>170</v>
      </c>
      <c r="M28" s="474">
        <v>275</v>
      </c>
      <c r="N28" s="474">
        <v>12915</v>
      </c>
      <c r="O28" s="474">
        <v>5794</v>
      </c>
      <c r="P28" s="474">
        <v>9267</v>
      </c>
      <c r="Q28" s="475">
        <v>419</v>
      </c>
      <c r="R28" s="476">
        <v>19154</v>
      </c>
      <c r="S28" s="474">
        <v>22627</v>
      </c>
      <c r="T28" s="474">
        <v>263120</v>
      </c>
      <c r="U28" s="20"/>
      <c r="V28" s="21"/>
      <c r="W28" s="21">
        <f t="shared" si="0"/>
        <v>171493</v>
      </c>
      <c r="X28" s="21">
        <f t="shared" si="1"/>
        <v>171493</v>
      </c>
      <c r="Z28" s="15" t="s">
        <v>49</v>
      </c>
      <c r="AA28" s="22">
        <v>3.0479298318312096</v>
      </c>
      <c r="AB28" s="22">
        <v>3.2210800310800298</v>
      </c>
      <c r="AC28" s="22">
        <v>4.3729508196721314</v>
      </c>
      <c r="AD28" s="22"/>
      <c r="AE28" s="22">
        <f t="shared" si="2"/>
        <v>2.0479298318312096</v>
      </c>
      <c r="AF28" s="22">
        <f t="shared" si="2"/>
        <v>2.2210800310800298</v>
      </c>
      <c r="AG28" s="22">
        <f t="shared" si="2"/>
        <v>3.3729508196721314</v>
      </c>
      <c r="AH28" s="125"/>
    </row>
    <row r="29" spans="1:34" ht="19.899999999999999" customHeight="1">
      <c r="A29" s="475">
        <f t="shared" si="3"/>
        <v>22</v>
      </c>
      <c r="B29" s="476" t="s">
        <v>202</v>
      </c>
      <c r="C29" s="474">
        <v>20989</v>
      </c>
      <c r="D29" s="474">
        <v>14154</v>
      </c>
      <c r="E29" s="474">
        <v>6835</v>
      </c>
      <c r="F29" s="474">
        <v>20989</v>
      </c>
      <c r="G29" s="474">
        <v>14154</v>
      </c>
      <c r="H29" s="474">
        <v>6835</v>
      </c>
      <c r="I29" s="474">
        <v>0</v>
      </c>
      <c r="J29" s="474">
        <v>0</v>
      </c>
      <c r="K29" s="474">
        <v>0</v>
      </c>
      <c r="L29" s="474">
        <v>179</v>
      </c>
      <c r="M29" s="474">
        <v>60</v>
      </c>
      <c r="N29" s="474">
        <v>12275</v>
      </c>
      <c r="O29" s="474">
        <v>3746</v>
      </c>
      <c r="P29" s="474">
        <v>4620</v>
      </c>
      <c r="Q29" s="475">
        <v>406</v>
      </c>
      <c r="R29" s="476">
        <v>16260</v>
      </c>
      <c r="S29" s="474">
        <v>17134</v>
      </c>
      <c r="T29" s="474">
        <v>76761</v>
      </c>
      <c r="U29" s="20"/>
      <c r="V29" s="21"/>
      <c r="W29" s="21">
        <f t="shared" si="0"/>
        <v>38638</v>
      </c>
      <c r="X29" s="21">
        <f t="shared" si="1"/>
        <v>38638</v>
      </c>
      <c r="Z29" s="15" t="s">
        <v>50</v>
      </c>
      <c r="AA29" s="22">
        <v>2.325910025936857</v>
      </c>
      <c r="AB29" s="22">
        <v>1.8503379114889906</v>
      </c>
      <c r="AC29" s="22">
        <v>2.5497382198952878</v>
      </c>
      <c r="AD29" s="22"/>
      <c r="AE29" s="22">
        <f t="shared" si="2"/>
        <v>1.325910025936857</v>
      </c>
      <c r="AF29" s="22">
        <f t="shared" si="2"/>
        <v>0.85033791148899063</v>
      </c>
      <c r="AG29" s="22">
        <f t="shared" si="2"/>
        <v>1.5497382198952878</v>
      </c>
      <c r="AH29" s="125"/>
    </row>
    <row r="30" spans="1:34" ht="19.899999999999999" customHeight="1">
      <c r="A30" s="475">
        <f t="shared" si="3"/>
        <v>23</v>
      </c>
      <c r="B30" s="476" t="s">
        <v>203</v>
      </c>
      <c r="C30" s="474">
        <v>30128</v>
      </c>
      <c r="D30" s="474">
        <v>21236</v>
      </c>
      <c r="E30" s="474">
        <v>8892</v>
      </c>
      <c r="F30" s="474">
        <v>30128</v>
      </c>
      <c r="G30" s="474">
        <v>21236</v>
      </c>
      <c r="H30" s="474">
        <v>8892</v>
      </c>
      <c r="I30" s="474">
        <v>0</v>
      </c>
      <c r="J30" s="474">
        <v>0</v>
      </c>
      <c r="K30" s="474">
        <v>0</v>
      </c>
      <c r="L30" s="474">
        <v>183</v>
      </c>
      <c r="M30" s="474">
        <v>140</v>
      </c>
      <c r="N30" s="474">
        <v>11980</v>
      </c>
      <c r="O30" s="474">
        <v>4763</v>
      </c>
      <c r="P30" s="474">
        <v>6484</v>
      </c>
      <c r="Q30" s="475">
        <v>271</v>
      </c>
      <c r="R30" s="476">
        <v>17066</v>
      </c>
      <c r="S30" s="474">
        <v>18787</v>
      </c>
      <c r="T30" s="474">
        <v>129003</v>
      </c>
      <c r="U30" s="20"/>
      <c r="V30" s="21"/>
      <c r="W30" s="21">
        <f t="shared" si="0"/>
        <v>80088</v>
      </c>
      <c r="X30" s="21">
        <f t="shared" si="1"/>
        <v>80088</v>
      </c>
      <c r="Z30" s="15" t="s">
        <v>51</v>
      </c>
      <c r="AA30" s="22">
        <v>3.0509171033825631</v>
      </c>
      <c r="AB30" s="22">
        <v>2.4680564895763282</v>
      </c>
      <c r="AC30" s="22">
        <v>3.2008196721311477</v>
      </c>
      <c r="AD30" s="22"/>
      <c r="AE30" s="22">
        <f t="shared" si="2"/>
        <v>2.0509171033825631</v>
      </c>
      <c r="AF30" s="22">
        <f t="shared" si="2"/>
        <v>1.4680564895763282</v>
      </c>
      <c r="AG30" s="22">
        <f t="shared" si="2"/>
        <v>2.2008196721311477</v>
      </c>
      <c r="AH30" s="125"/>
    </row>
    <row r="31" spans="1:34" ht="19.899999999999999" customHeight="1">
      <c r="A31" s="475">
        <f t="shared" si="3"/>
        <v>24</v>
      </c>
      <c r="B31" s="476" t="s">
        <v>249</v>
      </c>
      <c r="C31" s="474">
        <v>14597</v>
      </c>
      <c r="D31" s="474">
        <v>10877</v>
      </c>
      <c r="E31" s="474">
        <v>3720</v>
      </c>
      <c r="F31" s="474">
        <v>14597</v>
      </c>
      <c r="G31" s="474">
        <v>10877</v>
      </c>
      <c r="H31" s="474">
        <v>3720</v>
      </c>
      <c r="I31" s="474">
        <v>0</v>
      </c>
      <c r="J31" s="474">
        <v>0</v>
      </c>
      <c r="K31" s="474">
        <v>0</v>
      </c>
      <c r="L31" s="474">
        <v>65</v>
      </c>
      <c r="M31" s="474">
        <v>37</v>
      </c>
      <c r="N31" s="474">
        <v>4156</v>
      </c>
      <c r="O31" s="474">
        <v>1750</v>
      </c>
      <c r="P31" s="474">
        <v>2257</v>
      </c>
      <c r="Q31" s="475">
        <v>111</v>
      </c>
      <c r="R31" s="476">
        <v>6008</v>
      </c>
      <c r="S31" s="474">
        <v>6515</v>
      </c>
      <c r="T31" s="474">
        <v>45081</v>
      </c>
      <c r="U31" s="20"/>
      <c r="V31" s="21"/>
      <c r="W31" s="21">
        <f t="shared" si="0"/>
        <v>23969</v>
      </c>
      <c r="X31" s="21">
        <f t="shared" si="1"/>
        <v>23969</v>
      </c>
      <c r="Z31" s="15" t="s">
        <v>52</v>
      </c>
      <c r="AA31" s="22">
        <v>2.26652748782185</v>
      </c>
      <c r="AB31" s="22">
        <v>2.283363802559415</v>
      </c>
      <c r="AC31" s="22">
        <v>2.4479166666666665</v>
      </c>
      <c r="AD31" s="22"/>
      <c r="AE31" s="22">
        <f t="shared" si="2"/>
        <v>1.26652748782185</v>
      </c>
      <c r="AF31" s="22">
        <f t="shared" si="2"/>
        <v>1.283363802559415</v>
      </c>
      <c r="AG31" s="22">
        <f t="shared" si="2"/>
        <v>1.4479166666666665</v>
      </c>
      <c r="AH31" s="125"/>
    </row>
    <row r="32" spans="1:34" ht="19.899999999999999" customHeight="1">
      <c r="A32" s="475">
        <f t="shared" si="3"/>
        <v>25</v>
      </c>
      <c r="B32" s="476" t="s">
        <v>250</v>
      </c>
      <c r="C32" s="474">
        <v>36081</v>
      </c>
      <c r="D32" s="474">
        <v>25536</v>
      </c>
      <c r="E32" s="474">
        <v>10545</v>
      </c>
      <c r="F32" s="474">
        <v>36081</v>
      </c>
      <c r="G32" s="474">
        <v>25536</v>
      </c>
      <c r="H32" s="474">
        <v>10545</v>
      </c>
      <c r="I32" s="474">
        <v>0</v>
      </c>
      <c r="J32" s="474">
        <v>0</v>
      </c>
      <c r="K32" s="474">
        <v>0</v>
      </c>
      <c r="L32" s="474">
        <v>179</v>
      </c>
      <c r="M32" s="474">
        <v>126</v>
      </c>
      <c r="N32" s="474">
        <v>10079</v>
      </c>
      <c r="O32" s="474">
        <v>4761</v>
      </c>
      <c r="P32" s="474">
        <v>6544</v>
      </c>
      <c r="Q32" s="475">
        <v>295</v>
      </c>
      <c r="R32" s="476">
        <v>15145</v>
      </c>
      <c r="S32" s="474">
        <v>16928</v>
      </c>
      <c r="T32" s="474">
        <v>139590</v>
      </c>
      <c r="U32" s="20"/>
      <c r="V32" s="21"/>
      <c r="W32" s="21">
        <f t="shared" si="0"/>
        <v>86581</v>
      </c>
      <c r="X32" s="21">
        <f t="shared" si="1"/>
        <v>86581</v>
      </c>
      <c r="Z32" s="15" t="s">
        <v>53</v>
      </c>
      <c r="AA32" s="22">
        <v>2.9435930457179653</v>
      </c>
      <c r="AB32" s="22">
        <v>2.5735000665158974</v>
      </c>
      <c r="AC32" s="22">
        <v>2.9504373177842567</v>
      </c>
      <c r="AD32" s="22"/>
      <c r="AE32" s="22">
        <f t="shared" si="2"/>
        <v>1.9435930457179653</v>
      </c>
      <c r="AF32" s="22">
        <f t="shared" si="2"/>
        <v>1.5735000665158974</v>
      </c>
      <c r="AG32" s="22">
        <f t="shared" si="2"/>
        <v>1.9504373177842567</v>
      </c>
      <c r="AH32" s="125"/>
    </row>
    <row r="33" spans="1:34" ht="19.899999999999999" customHeight="1">
      <c r="A33" s="475">
        <f t="shared" si="3"/>
        <v>26</v>
      </c>
      <c r="B33" s="476" t="s">
        <v>4</v>
      </c>
      <c r="C33" s="474">
        <v>41846</v>
      </c>
      <c r="D33" s="474">
        <v>24522</v>
      </c>
      <c r="E33" s="474">
        <v>17324</v>
      </c>
      <c r="F33" s="474">
        <v>41845</v>
      </c>
      <c r="G33" s="474">
        <v>24522</v>
      </c>
      <c r="H33" s="474">
        <v>17323</v>
      </c>
      <c r="I33" s="474">
        <v>1</v>
      </c>
      <c r="J33" s="474">
        <v>0</v>
      </c>
      <c r="K33" s="474">
        <v>1</v>
      </c>
      <c r="L33" s="474">
        <v>585</v>
      </c>
      <c r="M33" s="474">
        <v>215</v>
      </c>
      <c r="N33" s="474">
        <v>28203</v>
      </c>
      <c r="O33" s="474">
        <v>9306</v>
      </c>
      <c r="P33" s="474">
        <v>11697</v>
      </c>
      <c r="Q33" s="475">
        <v>486</v>
      </c>
      <c r="R33" s="476">
        <v>38309</v>
      </c>
      <c r="S33" s="474">
        <v>40700</v>
      </c>
      <c r="T33" s="474">
        <v>159558</v>
      </c>
      <c r="U33" s="20"/>
      <c r="V33" s="21"/>
      <c r="W33" s="21">
        <f t="shared" si="0"/>
        <v>77012</v>
      </c>
      <c r="X33" s="21">
        <f t="shared" si="1"/>
        <v>77012</v>
      </c>
      <c r="Z33" s="15" t="s">
        <v>54</v>
      </c>
      <c r="AA33" s="22">
        <v>2.1320534223706198</v>
      </c>
      <c r="AB33" s="22">
        <v>2.01283851554664</v>
      </c>
      <c r="AC33" s="22">
        <v>2.34358108108108</v>
      </c>
      <c r="AD33" s="22"/>
      <c r="AE33" s="22">
        <f t="shared" si="2"/>
        <v>1.1320534223706198</v>
      </c>
      <c r="AF33" s="22">
        <f t="shared" si="2"/>
        <v>1.01283851554664</v>
      </c>
      <c r="AG33" s="22">
        <f t="shared" si="2"/>
        <v>1.34358108108108</v>
      </c>
      <c r="AH33" s="125"/>
    </row>
    <row r="34" spans="1:34" ht="19.899999999999999" customHeight="1">
      <c r="A34" s="472">
        <f>+A33+1</f>
        <v>27</v>
      </c>
      <c r="B34" s="473" t="s">
        <v>20</v>
      </c>
      <c r="C34" s="474">
        <v>56885</v>
      </c>
      <c r="D34" s="474">
        <v>36485</v>
      </c>
      <c r="E34" s="474">
        <v>20400</v>
      </c>
      <c r="F34" s="474">
        <v>56885</v>
      </c>
      <c r="G34" s="474">
        <v>36485</v>
      </c>
      <c r="H34" s="474">
        <v>20400</v>
      </c>
      <c r="I34" s="474">
        <v>0</v>
      </c>
      <c r="J34" s="474">
        <v>0</v>
      </c>
      <c r="K34" s="474">
        <v>0</v>
      </c>
      <c r="L34" s="474">
        <v>324</v>
      </c>
      <c r="M34" s="474">
        <v>312</v>
      </c>
      <c r="N34" s="474">
        <v>15669</v>
      </c>
      <c r="O34" s="474">
        <v>5745</v>
      </c>
      <c r="P34" s="474">
        <v>8339</v>
      </c>
      <c r="Q34" s="472">
        <v>539</v>
      </c>
      <c r="R34" s="473">
        <v>22050</v>
      </c>
      <c r="S34" s="474">
        <v>24644</v>
      </c>
      <c r="T34" s="474">
        <v>223975</v>
      </c>
      <c r="U34" s="20"/>
      <c r="V34" s="21"/>
      <c r="W34" s="21">
        <f t="shared" si="0"/>
        <v>142446</v>
      </c>
      <c r="X34" s="21">
        <f t="shared" si="1"/>
        <v>142446</v>
      </c>
      <c r="Z34" s="15" t="s">
        <v>55</v>
      </c>
      <c r="AA34" s="22">
        <v>3.0664901567237477</v>
      </c>
      <c r="AB34" s="22">
        <v>2.471989760756129</v>
      </c>
      <c r="AC34" s="22">
        <v>3.8758949880668259</v>
      </c>
      <c r="AD34" s="22"/>
      <c r="AE34" s="22">
        <f t="shared" si="2"/>
        <v>2.0664901567237477</v>
      </c>
      <c r="AF34" s="22">
        <f t="shared" si="2"/>
        <v>1.471989760756129</v>
      </c>
      <c r="AG34" s="22">
        <f t="shared" si="2"/>
        <v>2.8758949880668259</v>
      </c>
      <c r="AH34" s="125"/>
    </row>
    <row r="35" spans="1:34" ht="19.899999999999999" customHeight="1">
      <c r="A35" s="472">
        <f>+A34+1</f>
        <v>28</v>
      </c>
      <c r="B35" s="473" t="s">
        <v>276</v>
      </c>
      <c r="C35" s="474">
        <v>18384</v>
      </c>
      <c r="D35" s="474">
        <v>11846</v>
      </c>
      <c r="E35" s="474">
        <v>6538</v>
      </c>
      <c r="F35" s="474">
        <v>18376</v>
      </c>
      <c r="G35" s="474">
        <v>11839</v>
      </c>
      <c r="H35" s="474">
        <v>6537</v>
      </c>
      <c r="I35" s="474">
        <v>8</v>
      </c>
      <c r="J35" s="474">
        <v>7</v>
      </c>
      <c r="K35" s="474">
        <v>1</v>
      </c>
      <c r="L35" s="474">
        <v>159</v>
      </c>
      <c r="M35" s="474">
        <v>84</v>
      </c>
      <c r="N35" s="474">
        <v>11008</v>
      </c>
      <c r="O35" s="474">
        <v>3690</v>
      </c>
      <c r="P35" s="474">
        <v>4658</v>
      </c>
      <c r="Q35" s="472">
        <v>286</v>
      </c>
      <c r="R35" s="473">
        <v>14941</v>
      </c>
      <c r="S35" s="474">
        <v>15909</v>
      </c>
      <c r="T35" s="474">
        <v>82048</v>
      </c>
      <c r="U35" s="20"/>
      <c r="V35" s="21"/>
      <c r="W35" s="21">
        <f t="shared" si="0"/>
        <v>47755</v>
      </c>
      <c r="X35" s="21">
        <f t="shared" si="1"/>
        <v>47755</v>
      </c>
      <c r="Z35" s="15" t="s">
        <v>56</v>
      </c>
      <c r="AA35" s="22">
        <v>2.9013090785447129</v>
      </c>
      <c r="AB35" s="22">
        <v>2.1251742049917648</v>
      </c>
      <c r="AC35" s="22">
        <v>2.7100840336134455</v>
      </c>
      <c r="AD35" s="22"/>
      <c r="AE35" s="22">
        <f t="shared" si="2"/>
        <v>1.9013090785447129</v>
      </c>
      <c r="AF35" s="22">
        <f t="shared" si="2"/>
        <v>1.1251742049917648</v>
      </c>
      <c r="AG35" s="22">
        <f t="shared" si="2"/>
        <v>1.7100840336134455</v>
      </c>
      <c r="AH35" s="125"/>
    </row>
    <row r="36" spans="1:34" ht="19.899999999999999" customHeight="1">
      <c r="A36" s="472">
        <f t="shared" si="3"/>
        <v>29</v>
      </c>
      <c r="B36" s="473" t="s">
        <v>277</v>
      </c>
      <c r="C36" s="474">
        <v>6744</v>
      </c>
      <c r="D36" s="474">
        <v>4883</v>
      </c>
      <c r="E36" s="474">
        <v>1861</v>
      </c>
      <c r="F36" s="474">
        <v>6744</v>
      </c>
      <c r="G36" s="474">
        <v>4883</v>
      </c>
      <c r="H36" s="474">
        <v>1861</v>
      </c>
      <c r="I36" s="474">
        <v>0</v>
      </c>
      <c r="J36" s="474">
        <v>0</v>
      </c>
      <c r="K36" s="474">
        <v>0</v>
      </c>
      <c r="L36" s="474">
        <v>33</v>
      </c>
      <c r="M36" s="474">
        <v>22</v>
      </c>
      <c r="N36" s="474">
        <v>2308</v>
      </c>
      <c r="O36" s="474">
        <v>882</v>
      </c>
      <c r="P36" s="474">
        <v>1123</v>
      </c>
      <c r="Q36" s="472">
        <v>54</v>
      </c>
      <c r="R36" s="473">
        <v>3245</v>
      </c>
      <c r="S36" s="474">
        <v>3486</v>
      </c>
      <c r="T36" s="474">
        <v>27823</v>
      </c>
      <c r="U36" s="20"/>
      <c r="V36" s="21"/>
      <c r="W36" s="21">
        <f t="shared" si="0"/>
        <v>17593</v>
      </c>
      <c r="X36" s="21">
        <f t="shared" si="1"/>
        <v>17593</v>
      </c>
      <c r="Z36" s="15" t="s">
        <v>251</v>
      </c>
      <c r="AA36" s="22">
        <v>3.1074711289182182</v>
      </c>
      <c r="AB36" s="22">
        <v>2.4347826086956523</v>
      </c>
      <c r="AC36" s="22">
        <v>2.2537313432835822</v>
      </c>
      <c r="AD36" s="22"/>
      <c r="AE36" s="22">
        <f t="shared" si="2"/>
        <v>2.1074711289182182</v>
      </c>
      <c r="AF36" s="22">
        <f t="shared" si="2"/>
        <v>1.4347826086956523</v>
      </c>
      <c r="AG36" s="22">
        <f t="shared" si="2"/>
        <v>1.2537313432835822</v>
      </c>
      <c r="AH36" s="125"/>
    </row>
    <row r="37" spans="1:34" ht="19.899999999999999" customHeight="1">
      <c r="A37" s="472">
        <f t="shared" si="3"/>
        <v>30</v>
      </c>
      <c r="B37" s="473" t="s">
        <v>278</v>
      </c>
      <c r="C37" s="474">
        <v>26837</v>
      </c>
      <c r="D37" s="474">
        <v>24818</v>
      </c>
      <c r="E37" s="474">
        <v>2019</v>
      </c>
      <c r="F37" s="474">
        <v>26831</v>
      </c>
      <c r="G37" s="474">
        <v>24812</v>
      </c>
      <c r="H37" s="474">
        <v>2019</v>
      </c>
      <c r="I37" s="474">
        <v>6</v>
      </c>
      <c r="J37" s="474">
        <v>6</v>
      </c>
      <c r="K37" s="474">
        <v>0</v>
      </c>
      <c r="L37" s="474">
        <v>6</v>
      </c>
      <c r="M37" s="474">
        <v>207</v>
      </c>
      <c r="N37" s="474">
        <v>4824</v>
      </c>
      <c r="O37" s="474">
        <v>1687</v>
      </c>
      <c r="P37" s="474">
        <v>3168</v>
      </c>
      <c r="Q37" s="472">
        <v>42</v>
      </c>
      <c r="R37" s="473">
        <v>6724</v>
      </c>
      <c r="S37" s="474">
        <v>8205</v>
      </c>
      <c r="T37" s="474">
        <v>90600</v>
      </c>
      <c r="U37" s="20"/>
      <c r="V37" s="21"/>
      <c r="W37" s="21">
        <f t="shared" si="0"/>
        <v>55558</v>
      </c>
      <c r="X37" s="21">
        <f t="shared" si="1"/>
        <v>55558</v>
      </c>
      <c r="Z37" s="15" t="s">
        <v>252</v>
      </c>
      <c r="AA37" s="22">
        <v>2.5</v>
      </c>
      <c r="AB37" s="22">
        <v>4</v>
      </c>
      <c r="AC37" s="22">
        <v>4.9000000000000004</v>
      </c>
      <c r="AD37" s="22"/>
      <c r="AE37" s="22">
        <f t="shared" si="2"/>
        <v>1.5</v>
      </c>
      <c r="AF37" s="22">
        <f t="shared" si="2"/>
        <v>3</v>
      </c>
      <c r="AG37" s="22">
        <f t="shared" si="2"/>
        <v>3.9000000000000004</v>
      </c>
      <c r="AH37" s="125"/>
    </row>
    <row r="38" spans="1:34" ht="19.899999999999999" customHeight="1">
      <c r="A38" s="472">
        <f t="shared" si="3"/>
        <v>31</v>
      </c>
      <c r="B38" s="473" t="s">
        <v>146</v>
      </c>
      <c r="C38" s="474">
        <v>57007</v>
      </c>
      <c r="D38" s="474">
        <v>37612</v>
      </c>
      <c r="E38" s="474">
        <v>19395</v>
      </c>
      <c r="F38" s="474">
        <v>56992</v>
      </c>
      <c r="G38" s="474">
        <v>37598</v>
      </c>
      <c r="H38" s="474">
        <v>19394</v>
      </c>
      <c r="I38" s="474">
        <v>15</v>
      </c>
      <c r="J38" s="474">
        <v>14</v>
      </c>
      <c r="K38" s="474">
        <v>1</v>
      </c>
      <c r="L38" s="474">
        <v>440</v>
      </c>
      <c r="M38" s="474">
        <v>286</v>
      </c>
      <c r="N38" s="474">
        <v>18709</v>
      </c>
      <c r="O38" s="474">
        <v>6660</v>
      </c>
      <c r="P38" s="474">
        <v>9480</v>
      </c>
      <c r="Q38" s="472">
        <v>854</v>
      </c>
      <c r="R38" s="473">
        <v>26095</v>
      </c>
      <c r="S38" s="474">
        <v>28915</v>
      </c>
      <c r="T38" s="474">
        <v>219546</v>
      </c>
      <c r="U38" s="20"/>
      <c r="V38" s="21"/>
      <c r="W38" s="21">
        <f t="shared" si="0"/>
        <v>133624</v>
      </c>
      <c r="X38" s="21">
        <f t="shared" si="1"/>
        <v>133624</v>
      </c>
      <c r="Z38" s="15" t="s">
        <v>253</v>
      </c>
      <c r="AA38" s="22">
        <v>2.9035175442410499</v>
      </c>
      <c r="AB38" s="22">
        <v>2.252038895859473</v>
      </c>
      <c r="AC38" s="22">
        <v>3.3218884120171674</v>
      </c>
      <c r="AD38" s="22"/>
      <c r="AE38" s="22">
        <f t="shared" si="2"/>
        <v>1.9035175442410499</v>
      </c>
      <c r="AF38" s="22">
        <f t="shared" si="2"/>
        <v>1.252038895859473</v>
      </c>
      <c r="AG38" s="22">
        <f t="shared" si="2"/>
        <v>2.3218884120171674</v>
      </c>
      <c r="AH38" s="125"/>
    </row>
    <row r="39" spans="1:34" ht="19.899999999999999" customHeight="1">
      <c r="A39" s="472">
        <f t="shared" si="3"/>
        <v>32</v>
      </c>
      <c r="B39" s="473" t="s">
        <v>181</v>
      </c>
      <c r="C39" s="474">
        <v>29803</v>
      </c>
      <c r="D39" s="474">
        <v>21145</v>
      </c>
      <c r="E39" s="474">
        <v>8658</v>
      </c>
      <c r="F39" s="474">
        <v>29803</v>
      </c>
      <c r="G39" s="474">
        <v>21145</v>
      </c>
      <c r="H39" s="474">
        <v>8658</v>
      </c>
      <c r="I39" s="474">
        <v>0</v>
      </c>
      <c r="J39" s="474">
        <v>0</v>
      </c>
      <c r="K39" s="474">
        <v>0</v>
      </c>
      <c r="L39" s="474">
        <v>310</v>
      </c>
      <c r="M39" s="474">
        <v>119</v>
      </c>
      <c r="N39" s="474">
        <v>15642</v>
      </c>
      <c r="O39" s="474">
        <v>4693</v>
      </c>
      <c r="P39" s="474">
        <v>5790</v>
      </c>
      <c r="Q39" s="472">
        <v>264</v>
      </c>
      <c r="R39" s="473">
        <v>20764</v>
      </c>
      <c r="S39" s="474">
        <v>21861</v>
      </c>
      <c r="T39" s="474">
        <v>122896</v>
      </c>
      <c r="U39" s="20"/>
      <c r="V39" s="21"/>
      <c r="W39" s="21">
        <f t="shared" si="0"/>
        <v>71232</v>
      </c>
      <c r="X39" s="21">
        <f t="shared" si="1"/>
        <v>71232</v>
      </c>
      <c r="Z39" s="15" t="s">
        <v>237</v>
      </c>
      <c r="AA39" s="22">
        <v>2.788671174279012</v>
      </c>
      <c r="AB39" s="22">
        <v>2.100017765144786</v>
      </c>
      <c r="AC39" s="22">
        <v>2.673024523160763</v>
      </c>
      <c r="AD39" s="22"/>
      <c r="AE39" s="22">
        <f t="shared" si="2"/>
        <v>1.788671174279012</v>
      </c>
      <c r="AF39" s="22">
        <f t="shared" si="2"/>
        <v>1.100017765144786</v>
      </c>
      <c r="AG39" s="22">
        <f t="shared" si="2"/>
        <v>1.673024523160763</v>
      </c>
      <c r="AH39" s="125"/>
    </row>
    <row r="40" spans="1:34" ht="19.899999999999999" customHeight="1">
      <c r="A40" s="472">
        <f t="shared" si="3"/>
        <v>33</v>
      </c>
      <c r="B40" s="473" t="s">
        <v>6</v>
      </c>
      <c r="C40" s="474">
        <v>67317</v>
      </c>
      <c r="D40" s="474">
        <v>41577</v>
      </c>
      <c r="E40" s="474">
        <v>25740</v>
      </c>
      <c r="F40" s="474">
        <v>67304</v>
      </c>
      <c r="G40" s="474">
        <v>41565</v>
      </c>
      <c r="H40" s="474">
        <v>25739</v>
      </c>
      <c r="I40" s="474">
        <v>13</v>
      </c>
      <c r="J40" s="474">
        <v>12</v>
      </c>
      <c r="K40" s="474">
        <v>1</v>
      </c>
      <c r="L40" s="474">
        <v>732</v>
      </c>
      <c r="M40" s="474">
        <v>354</v>
      </c>
      <c r="N40" s="474">
        <v>39188</v>
      </c>
      <c r="O40" s="474">
        <v>11830</v>
      </c>
      <c r="P40" s="474">
        <v>16008</v>
      </c>
      <c r="Q40" s="472">
        <v>990</v>
      </c>
      <c r="R40" s="473">
        <v>52104</v>
      </c>
      <c r="S40" s="474">
        <v>56282</v>
      </c>
      <c r="T40" s="474">
        <v>284223</v>
      </c>
      <c r="U40" s="20"/>
      <c r="V40" s="21"/>
      <c r="W40" s="21">
        <f t="shared" ref="W40:W71" si="4">+ROUND(T40-C40-L40-M40-N40-P40,0)</f>
        <v>160624</v>
      </c>
      <c r="X40" s="21">
        <f t="shared" si="1"/>
        <v>160624</v>
      </c>
      <c r="Z40" s="15" t="s">
        <v>238</v>
      </c>
      <c r="AA40" s="22">
        <v>2.7182971270374869</v>
      </c>
      <c r="AB40" s="22">
        <v>2.09620406681191</v>
      </c>
      <c r="AC40" s="22">
        <v>2.8373983739837398</v>
      </c>
      <c r="AD40" s="22"/>
      <c r="AE40" s="22">
        <f t="shared" si="2"/>
        <v>1.7182971270374869</v>
      </c>
      <c r="AF40" s="22">
        <f t="shared" si="2"/>
        <v>1.09620406681191</v>
      </c>
      <c r="AG40" s="22">
        <f t="shared" si="2"/>
        <v>1.8373983739837398</v>
      </c>
      <c r="AH40" s="125"/>
    </row>
    <row r="41" spans="1:34" ht="19.899999999999999" customHeight="1">
      <c r="A41" s="472">
        <f t="shared" si="3"/>
        <v>34</v>
      </c>
      <c r="B41" s="473" t="s">
        <v>7</v>
      </c>
      <c r="C41" s="474">
        <v>355365</v>
      </c>
      <c r="D41" s="474">
        <v>205336</v>
      </c>
      <c r="E41" s="474">
        <v>150029</v>
      </c>
      <c r="F41" s="474">
        <v>355223</v>
      </c>
      <c r="G41" s="474">
        <v>205270</v>
      </c>
      <c r="H41" s="474">
        <v>149953</v>
      </c>
      <c r="I41" s="474">
        <v>142</v>
      </c>
      <c r="J41" s="474">
        <v>66</v>
      </c>
      <c r="K41" s="474">
        <v>76</v>
      </c>
      <c r="L41" s="474">
        <v>3395</v>
      </c>
      <c r="M41" s="474">
        <v>1581</v>
      </c>
      <c r="N41" s="474">
        <v>198360</v>
      </c>
      <c r="O41" s="474">
        <v>102576</v>
      </c>
      <c r="P41" s="474">
        <v>136500</v>
      </c>
      <c r="Q41" s="472">
        <v>6621</v>
      </c>
      <c r="R41" s="473">
        <v>305912</v>
      </c>
      <c r="S41" s="474">
        <v>339836</v>
      </c>
      <c r="T41" s="474">
        <v>1495921</v>
      </c>
      <c r="U41" s="20"/>
      <c r="V41" s="21"/>
      <c r="W41" s="21">
        <f t="shared" si="4"/>
        <v>800720</v>
      </c>
      <c r="X41" s="21">
        <f t="shared" si="1"/>
        <v>800720</v>
      </c>
      <c r="Z41" s="15" t="s">
        <v>239</v>
      </c>
      <c r="AA41" s="22">
        <v>2.7674222819884098</v>
      </c>
      <c r="AB41" s="22">
        <v>1.8359209000595442</v>
      </c>
      <c r="AC41" s="22">
        <v>2.371975594361456</v>
      </c>
      <c r="AD41" s="22"/>
      <c r="AE41" s="22">
        <f t="shared" si="2"/>
        <v>1.7674222819884098</v>
      </c>
      <c r="AF41" s="22">
        <f t="shared" si="2"/>
        <v>0.83592090005954423</v>
      </c>
      <c r="AG41" s="22">
        <f t="shared" si="2"/>
        <v>1.371975594361456</v>
      </c>
      <c r="AH41" s="125"/>
    </row>
    <row r="42" spans="1:34" ht="19.899999999999999" customHeight="1">
      <c r="A42" s="472">
        <f t="shared" si="3"/>
        <v>35</v>
      </c>
      <c r="B42" s="473" t="s">
        <v>8</v>
      </c>
      <c r="C42" s="474">
        <v>170365</v>
      </c>
      <c r="D42" s="474">
        <v>102813</v>
      </c>
      <c r="E42" s="474">
        <v>67552</v>
      </c>
      <c r="F42" s="474">
        <v>170340</v>
      </c>
      <c r="G42" s="474">
        <v>102801</v>
      </c>
      <c r="H42" s="474">
        <v>67539</v>
      </c>
      <c r="I42" s="474">
        <v>25</v>
      </c>
      <c r="J42" s="474">
        <v>12</v>
      </c>
      <c r="K42" s="474">
        <v>13</v>
      </c>
      <c r="L42" s="474">
        <v>2381</v>
      </c>
      <c r="M42" s="474">
        <v>759</v>
      </c>
      <c r="N42" s="474">
        <v>140864</v>
      </c>
      <c r="O42" s="474">
        <v>47597</v>
      </c>
      <c r="P42" s="474">
        <v>60573</v>
      </c>
      <c r="Q42" s="472">
        <v>3648</v>
      </c>
      <c r="R42" s="473">
        <v>191601</v>
      </c>
      <c r="S42" s="474">
        <v>204577</v>
      </c>
      <c r="T42" s="474">
        <v>798807</v>
      </c>
      <c r="U42" s="20"/>
      <c r="V42" s="21"/>
      <c r="W42" s="21">
        <f t="shared" si="4"/>
        <v>423865</v>
      </c>
      <c r="X42" s="21">
        <f t="shared" si="1"/>
        <v>423865</v>
      </c>
      <c r="Z42" s="15" t="s">
        <v>274</v>
      </c>
      <c r="AA42" s="22">
        <v>2.7503116787487101</v>
      </c>
      <c r="AB42" s="22">
        <v>1.8622322477209596</v>
      </c>
      <c r="AC42" s="22">
        <v>2.3424550430023454</v>
      </c>
      <c r="AD42" s="22"/>
      <c r="AE42" s="22">
        <f t="shared" si="2"/>
        <v>1.7503116787487101</v>
      </c>
      <c r="AF42" s="22">
        <f t="shared" si="2"/>
        <v>0.86223224772095963</v>
      </c>
      <c r="AG42" s="22">
        <f t="shared" si="2"/>
        <v>1.3424550430023454</v>
      </c>
      <c r="AH42" s="125"/>
    </row>
    <row r="43" spans="1:34" ht="19.899999999999999" customHeight="1">
      <c r="A43" s="475">
        <f t="shared" si="3"/>
        <v>36</v>
      </c>
      <c r="B43" s="473" t="s">
        <v>9</v>
      </c>
      <c r="C43" s="474">
        <v>13484</v>
      </c>
      <c r="D43" s="474">
        <v>10093</v>
      </c>
      <c r="E43" s="474">
        <v>3391</v>
      </c>
      <c r="F43" s="474">
        <v>13478</v>
      </c>
      <c r="G43" s="474">
        <v>10087</v>
      </c>
      <c r="H43" s="474">
        <v>3391</v>
      </c>
      <c r="I43" s="474">
        <v>6</v>
      </c>
      <c r="J43" s="474">
        <v>6</v>
      </c>
      <c r="K43" s="474">
        <v>0</v>
      </c>
      <c r="L43" s="474">
        <v>23</v>
      </c>
      <c r="M43" s="474">
        <v>48</v>
      </c>
      <c r="N43" s="474">
        <v>2570</v>
      </c>
      <c r="O43" s="474">
        <v>1075</v>
      </c>
      <c r="P43" s="474">
        <v>1450</v>
      </c>
      <c r="Q43" s="475">
        <v>91</v>
      </c>
      <c r="R43" s="473">
        <v>3716</v>
      </c>
      <c r="S43" s="474">
        <v>4091</v>
      </c>
      <c r="T43" s="474">
        <v>43608</v>
      </c>
      <c r="U43" s="20"/>
      <c r="V43" s="21"/>
      <c r="W43" s="21">
        <f t="shared" si="4"/>
        <v>26033</v>
      </c>
      <c r="X43" s="21">
        <f t="shared" si="1"/>
        <v>26033</v>
      </c>
      <c r="Z43" s="15" t="s">
        <v>275</v>
      </c>
      <c r="AA43" s="22">
        <v>2.6383174700644765</v>
      </c>
      <c r="AB43" s="22">
        <v>2.4742142857142899</v>
      </c>
      <c r="AC43" s="22">
        <v>3.1529411764705881</v>
      </c>
      <c r="AD43" s="22"/>
      <c r="AE43" s="22">
        <f t="shared" si="2"/>
        <v>1.6383174700644765</v>
      </c>
      <c r="AF43" s="22">
        <f t="shared" si="2"/>
        <v>1.4742142857142899</v>
      </c>
      <c r="AG43" s="22">
        <f t="shared" si="2"/>
        <v>2.1529411764705881</v>
      </c>
      <c r="AH43" s="125"/>
    </row>
    <row r="44" spans="1:34" ht="19.899999999999999" customHeight="1">
      <c r="A44" s="475">
        <f t="shared" si="3"/>
        <v>37</v>
      </c>
      <c r="B44" s="473" t="s">
        <v>10</v>
      </c>
      <c r="C44" s="474">
        <v>20005</v>
      </c>
      <c r="D44" s="474">
        <v>14586</v>
      </c>
      <c r="E44" s="474">
        <v>5419</v>
      </c>
      <c r="F44" s="474">
        <v>20005</v>
      </c>
      <c r="G44" s="474">
        <v>14586</v>
      </c>
      <c r="H44" s="474">
        <v>5419</v>
      </c>
      <c r="I44" s="474">
        <v>0</v>
      </c>
      <c r="J44" s="474">
        <v>0</v>
      </c>
      <c r="K44" s="474">
        <v>0</v>
      </c>
      <c r="L44" s="474">
        <v>100</v>
      </c>
      <c r="M44" s="474">
        <v>72</v>
      </c>
      <c r="N44" s="474">
        <v>9879</v>
      </c>
      <c r="O44" s="474">
        <v>4048</v>
      </c>
      <c r="P44" s="474">
        <v>4855</v>
      </c>
      <c r="Q44" s="475">
        <v>239</v>
      </c>
      <c r="R44" s="473">
        <v>14099</v>
      </c>
      <c r="S44" s="474">
        <v>14906</v>
      </c>
      <c r="T44" s="474">
        <v>82674</v>
      </c>
      <c r="U44" s="20"/>
      <c r="V44" s="21"/>
      <c r="W44" s="21">
        <f t="shared" si="4"/>
        <v>47763</v>
      </c>
      <c r="X44" s="21">
        <f t="shared" si="1"/>
        <v>47763</v>
      </c>
      <c r="Z44" s="15" t="s">
        <v>15</v>
      </c>
      <c r="AA44" s="22">
        <v>2.8605728727885427</v>
      </c>
      <c r="AB44" s="22">
        <v>2.0411276543812544</v>
      </c>
      <c r="AC44" s="22">
        <v>2.4956521739130433</v>
      </c>
      <c r="AD44" s="22"/>
      <c r="AE44" s="22">
        <f t="shared" si="2"/>
        <v>1.8605728727885427</v>
      </c>
      <c r="AF44" s="22">
        <f t="shared" si="2"/>
        <v>1.0411276543812544</v>
      </c>
      <c r="AG44" s="22">
        <f t="shared" si="2"/>
        <v>1.4956521739130433</v>
      </c>
      <c r="AH44" s="125"/>
    </row>
    <row r="45" spans="1:34" ht="19.899999999999999" customHeight="1">
      <c r="A45" s="475">
        <f t="shared" si="3"/>
        <v>38</v>
      </c>
      <c r="B45" s="473" t="s">
        <v>11</v>
      </c>
      <c r="C45" s="474">
        <v>54043</v>
      </c>
      <c r="D45" s="474">
        <v>34266</v>
      </c>
      <c r="E45" s="474">
        <v>19777</v>
      </c>
      <c r="F45" s="474">
        <v>54035</v>
      </c>
      <c r="G45" s="474">
        <v>34260</v>
      </c>
      <c r="H45" s="474">
        <v>19775</v>
      </c>
      <c r="I45" s="474">
        <v>8</v>
      </c>
      <c r="J45" s="474">
        <v>6</v>
      </c>
      <c r="K45" s="474">
        <v>2</v>
      </c>
      <c r="L45" s="474">
        <v>506</v>
      </c>
      <c r="M45" s="474">
        <v>337</v>
      </c>
      <c r="N45" s="474">
        <v>22612</v>
      </c>
      <c r="O45" s="474">
        <v>7615</v>
      </c>
      <c r="P45" s="474">
        <v>10084</v>
      </c>
      <c r="Q45" s="475">
        <v>522</v>
      </c>
      <c r="R45" s="473">
        <v>31070</v>
      </c>
      <c r="S45" s="474">
        <v>33539</v>
      </c>
      <c r="T45" s="474">
        <v>224609</v>
      </c>
      <c r="U45" s="20"/>
      <c r="V45" s="21"/>
      <c r="W45" s="21">
        <f t="shared" si="4"/>
        <v>137027</v>
      </c>
      <c r="X45" s="21">
        <f t="shared" si="1"/>
        <v>137027</v>
      </c>
      <c r="Z45" s="15" t="s">
        <v>16</v>
      </c>
      <c r="AA45" s="22">
        <v>2.9708652967129061</v>
      </c>
      <c r="AB45" s="22">
        <v>2.26860205569831</v>
      </c>
      <c r="AC45" s="22">
        <v>3.1705989110707802</v>
      </c>
      <c r="AD45" s="22"/>
      <c r="AE45" s="22">
        <f t="shared" si="2"/>
        <v>1.9708652967129061</v>
      </c>
      <c r="AF45" s="22">
        <f t="shared" si="2"/>
        <v>1.26860205569831</v>
      </c>
      <c r="AG45" s="22">
        <f t="shared" si="2"/>
        <v>2.1705989110707802</v>
      </c>
      <c r="AH45" s="125"/>
    </row>
    <row r="46" spans="1:34" ht="19.899999999999999" customHeight="1">
      <c r="A46" s="475">
        <f t="shared" si="3"/>
        <v>39</v>
      </c>
      <c r="B46" s="473" t="s">
        <v>12</v>
      </c>
      <c r="C46" s="474">
        <v>16769</v>
      </c>
      <c r="D46" s="474">
        <v>12190</v>
      </c>
      <c r="E46" s="474">
        <v>4579</v>
      </c>
      <c r="F46" s="474">
        <v>16764</v>
      </c>
      <c r="G46" s="474">
        <v>12185</v>
      </c>
      <c r="H46" s="474">
        <v>4579</v>
      </c>
      <c r="I46" s="474">
        <v>5</v>
      </c>
      <c r="J46" s="474">
        <v>5</v>
      </c>
      <c r="K46" s="474">
        <v>0</v>
      </c>
      <c r="L46" s="474">
        <v>158</v>
      </c>
      <c r="M46" s="474">
        <v>55</v>
      </c>
      <c r="N46" s="474">
        <v>10125</v>
      </c>
      <c r="O46" s="474">
        <v>3363</v>
      </c>
      <c r="P46" s="474">
        <v>4094</v>
      </c>
      <c r="Q46" s="475">
        <v>288</v>
      </c>
      <c r="R46" s="473">
        <v>13701</v>
      </c>
      <c r="S46" s="474">
        <v>14432</v>
      </c>
      <c r="T46" s="474">
        <v>64522</v>
      </c>
      <c r="U46" s="20"/>
      <c r="V46" s="21"/>
      <c r="W46" s="21">
        <f t="shared" si="4"/>
        <v>33321</v>
      </c>
      <c r="X46" s="21">
        <f t="shared" si="1"/>
        <v>33321</v>
      </c>
      <c r="Z46" s="15" t="s">
        <v>298</v>
      </c>
      <c r="AA46" s="22">
        <v>2.4309350333940496</v>
      </c>
      <c r="AB46" s="22">
        <v>1.887833394227256</v>
      </c>
      <c r="AC46" s="22">
        <v>2.5801104972375692</v>
      </c>
      <c r="AD46" s="22"/>
      <c r="AE46" s="22">
        <f t="shared" si="2"/>
        <v>1.4309350333940496</v>
      </c>
      <c r="AF46" s="22">
        <f t="shared" si="2"/>
        <v>0.88783339422725605</v>
      </c>
      <c r="AG46" s="22">
        <f t="shared" si="2"/>
        <v>1.5801104972375692</v>
      </c>
      <c r="AH46" s="125"/>
    </row>
    <row r="47" spans="1:34" ht="19.899999999999999" customHeight="1">
      <c r="A47" s="475">
        <f t="shared" si="3"/>
        <v>40</v>
      </c>
      <c r="B47" s="473" t="s">
        <v>13</v>
      </c>
      <c r="C47" s="474">
        <v>11968</v>
      </c>
      <c r="D47" s="474">
        <v>7855</v>
      </c>
      <c r="E47" s="474">
        <v>4113</v>
      </c>
      <c r="F47" s="474">
        <v>11967</v>
      </c>
      <c r="G47" s="474">
        <v>7855</v>
      </c>
      <c r="H47" s="474">
        <v>4112</v>
      </c>
      <c r="I47" s="474">
        <v>1</v>
      </c>
      <c r="J47" s="474">
        <v>0</v>
      </c>
      <c r="K47" s="474">
        <v>1</v>
      </c>
      <c r="L47" s="474">
        <v>109</v>
      </c>
      <c r="M47" s="474">
        <v>59</v>
      </c>
      <c r="N47" s="474">
        <v>5484</v>
      </c>
      <c r="O47" s="474">
        <v>1793</v>
      </c>
      <c r="P47" s="474">
        <v>2314</v>
      </c>
      <c r="Q47" s="475">
        <v>109</v>
      </c>
      <c r="R47" s="473">
        <v>7445</v>
      </c>
      <c r="S47" s="474">
        <v>7966</v>
      </c>
      <c r="T47" s="474">
        <v>50136</v>
      </c>
      <c r="U47" s="20"/>
      <c r="V47" s="21"/>
      <c r="W47" s="21">
        <f t="shared" si="4"/>
        <v>30202</v>
      </c>
      <c r="X47" s="21">
        <f t="shared" si="1"/>
        <v>30202</v>
      </c>
      <c r="Z47" s="15" t="s">
        <v>299</v>
      </c>
      <c r="AA47" s="22">
        <v>2.9392464896427084</v>
      </c>
      <c r="AB47" s="22">
        <v>2.2106572656459802</v>
      </c>
      <c r="AC47" s="22">
        <v>3.1088435374149661</v>
      </c>
      <c r="AD47" s="22"/>
      <c r="AE47" s="22">
        <f t="shared" si="2"/>
        <v>1.9392464896427084</v>
      </c>
      <c r="AF47" s="22">
        <f t="shared" si="2"/>
        <v>1.2106572656459802</v>
      </c>
      <c r="AG47" s="22">
        <f t="shared" si="2"/>
        <v>2.1088435374149661</v>
      </c>
      <c r="AH47" s="125"/>
    </row>
    <row r="48" spans="1:34" ht="19.899999999999999" customHeight="1">
      <c r="A48" s="475">
        <f t="shared" si="3"/>
        <v>41</v>
      </c>
      <c r="B48" s="473" t="s">
        <v>89</v>
      </c>
      <c r="C48" s="474">
        <v>60071</v>
      </c>
      <c r="D48" s="474">
        <v>34333</v>
      </c>
      <c r="E48" s="474">
        <v>25738</v>
      </c>
      <c r="F48" s="474">
        <v>60064</v>
      </c>
      <c r="G48" s="474">
        <v>34327</v>
      </c>
      <c r="H48" s="474">
        <v>25737</v>
      </c>
      <c r="I48" s="474">
        <v>7</v>
      </c>
      <c r="J48" s="474">
        <v>6</v>
      </c>
      <c r="K48" s="474">
        <v>1</v>
      </c>
      <c r="L48" s="474">
        <v>596</v>
      </c>
      <c r="M48" s="474">
        <v>270</v>
      </c>
      <c r="N48" s="474">
        <v>28258</v>
      </c>
      <c r="O48" s="474">
        <v>10450</v>
      </c>
      <c r="P48" s="474">
        <v>13588</v>
      </c>
      <c r="Q48" s="475">
        <v>1147</v>
      </c>
      <c r="R48" s="473">
        <v>39574</v>
      </c>
      <c r="S48" s="474">
        <v>42712</v>
      </c>
      <c r="T48" s="474">
        <v>220139</v>
      </c>
      <c r="U48" s="20"/>
      <c r="V48" s="21"/>
      <c r="W48" s="21">
        <f t="shared" si="4"/>
        <v>117356</v>
      </c>
      <c r="X48" s="21">
        <f t="shared" si="1"/>
        <v>117356</v>
      </c>
      <c r="Z48" s="15" t="s">
        <v>300</v>
      </c>
      <c r="AA48" s="22">
        <v>2.4402490297542045</v>
      </c>
      <c r="AB48" s="22">
        <v>2.0388744137571653</v>
      </c>
      <c r="AC48" s="22">
        <v>2.7120980091883613</v>
      </c>
      <c r="AD48" s="22"/>
      <c r="AE48" s="22">
        <f t="shared" si="2"/>
        <v>1.4402490297542045</v>
      </c>
      <c r="AF48" s="22">
        <f t="shared" si="2"/>
        <v>1.0388744137571653</v>
      </c>
      <c r="AG48" s="22">
        <f t="shared" si="2"/>
        <v>1.7120980091883613</v>
      </c>
      <c r="AH48" s="125"/>
    </row>
    <row r="49" spans="1:34" ht="19.899999999999999" customHeight="1">
      <c r="A49" s="475">
        <f t="shared" si="3"/>
        <v>42</v>
      </c>
      <c r="B49" s="473" t="s">
        <v>279</v>
      </c>
      <c r="C49" s="474">
        <v>78602</v>
      </c>
      <c r="D49" s="474">
        <v>49913</v>
      </c>
      <c r="E49" s="474">
        <v>28689</v>
      </c>
      <c r="F49" s="474">
        <v>78595</v>
      </c>
      <c r="G49" s="474">
        <v>49907</v>
      </c>
      <c r="H49" s="474">
        <v>28688</v>
      </c>
      <c r="I49" s="474">
        <v>7</v>
      </c>
      <c r="J49" s="474">
        <v>6</v>
      </c>
      <c r="K49" s="474">
        <v>1</v>
      </c>
      <c r="L49" s="474">
        <v>619</v>
      </c>
      <c r="M49" s="474">
        <v>404</v>
      </c>
      <c r="N49" s="474">
        <v>37471</v>
      </c>
      <c r="O49" s="474">
        <v>12342</v>
      </c>
      <c r="P49" s="474">
        <v>16094</v>
      </c>
      <c r="Q49" s="475">
        <v>769</v>
      </c>
      <c r="R49" s="473">
        <v>50836</v>
      </c>
      <c r="S49" s="474">
        <v>54588</v>
      </c>
      <c r="T49" s="474">
        <v>342365</v>
      </c>
      <c r="U49" s="20"/>
      <c r="V49" s="21"/>
      <c r="W49" s="21">
        <f t="shared" si="4"/>
        <v>209175</v>
      </c>
      <c r="X49" s="21">
        <f t="shared" si="1"/>
        <v>209175</v>
      </c>
      <c r="Z49" s="15" t="s">
        <v>182</v>
      </c>
      <c r="AA49" s="22">
        <v>3.0282677202389352</v>
      </c>
      <c r="AB49" s="22">
        <v>2.2708612568452495</v>
      </c>
      <c r="AC49" s="22">
        <v>3.0810810810810811</v>
      </c>
      <c r="AD49" s="22"/>
      <c r="AE49" s="22">
        <f t="shared" si="2"/>
        <v>2.0282677202389352</v>
      </c>
      <c r="AF49" s="22">
        <f t="shared" si="2"/>
        <v>1.2708612568452495</v>
      </c>
      <c r="AG49" s="22">
        <f t="shared" si="2"/>
        <v>2.0810810810810811</v>
      </c>
      <c r="AH49" s="125"/>
    </row>
    <row r="50" spans="1:34" ht="19.899999999999999" customHeight="1">
      <c r="A50" s="475">
        <f t="shared" si="3"/>
        <v>43</v>
      </c>
      <c r="B50" s="473" t="s">
        <v>84</v>
      </c>
      <c r="C50" s="474">
        <v>21884</v>
      </c>
      <c r="D50" s="474">
        <v>14841</v>
      </c>
      <c r="E50" s="474">
        <v>7043</v>
      </c>
      <c r="F50" s="474">
        <v>21880</v>
      </c>
      <c r="G50" s="474">
        <v>14837</v>
      </c>
      <c r="H50" s="474">
        <v>7043</v>
      </c>
      <c r="I50" s="474">
        <v>4</v>
      </c>
      <c r="J50" s="474">
        <v>4</v>
      </c>
      <c r="K50" s="474">
        <v>0</v>
      </c>
      <c r="L50" s="474">
        <v>170</v>
      </c>
      <c r="M50" s="474">
        <v>130</v>
      </c>
      <c r="N50" s="474">
        <v>10421</v>
      </c>
      <c r="O50" s="474">
        <v>3889</v>
      </c>
      <c r="P50" s="474">
        <v>4748</v>
      </c>
      <c r="Q50" s="475">
        <v>341</v>
      </c>
      <c r="R50" s="473">
        <v>14610</v>
      </c>
      <c r="S50" s="474">
        <v>15469</v>
      </c>
      <c r="T50" s="474">
        <v>88568</v>
      </c>
      <c r="U50" s="20"/>
      <c r="V50" s="21"/>
      <c r="W50" s="21">
        <f t="shared" si="4"/>
        <v>51215</v>
      </c>
      <c r="X50" s="21">
        <f t="shared" si="1"/>
        <v>51215</v>
      </c>
      <c r="Z50" s="15" t="s">
        <v>183</v>
      </c>
      <c r="AA50" s="22">
        <v>2.7974528709166786</v>
      </c>
      <c r="AB50" s="22">
        <v>2.0843881856540083</v>
      </c>
      <c r="AC50" s="22">
        <v>2.9306122448979592</v>
      </c>
      <c r="AD50" s="22"/>
      <c r="AE50" s="22">
        <f t="shared" si="2"/>
        <v>1.7974528709166786</v>
      </c>
      <c r="AF50" s="22">
        <f t="shared" si="2"/>
        <v>1.0843881856540083</v>
      </c>
      <c r="AG50" s="22">
        <f t="shared" si="2"/>
        <v>1.9306122448979592</v>
      </c>
      <c r="AH50" s="125"/>
    </row>
    <row r="51" spans="1:34" ht="19.899999999999999" customHeight="1">
      <c r="A51" s="475">
        <f t="shared" si="3"/>
        <v>44</v>
      </c>
      <c r="B51" s="476" t="s">
        <v>85</v>
      </c>
      <c r="C51" s="474">
        <v>40042</v>
      </c>
      <c r="D51" s="474">
        <v>27007</v>
      </c>
      <c r="E51" s="474">
        <v>13035</v>
      </c>
      <c r="F51" s="474">
        <v>40037</v>
      </c>
      <c r="G51" s="474">
        <v>27002</v>
      </c>
      <c r="H51" s="474">
        <v>13035</v>
      </c>
      <c r="I51" s="474">
        <v>5</v>
      </c>
      <c r="J51" s="474">
        <v>5</v>
      </c>
      <c r="K51" s="474">
        <v>0</v>
      </c>
      <c r="L51" s="474">
        <v>312</v>
      </c>
      <c r="M51" s="474">
        <v>187</v>
      </c>
      <c r="N51" s="474">
        <v>16097</v>
      </c>
      <c r="O51" s="474">
        <v>5409</v>
      </c>
      <c r="P51" s="474">
        <v>7330</v>
      </c>
      <c r="Q51" s="475">
        <v>352</v>
      </c>
      <c r="R51" s="476">
        <v>22005</v>
      </c>
      <c r="S51" s="474">
        <v>23926</v>
      </c>
      <c r="T51" s="474">
        <v>163782</v>
      </c>
      <c r="U51" s="20"/>
      <c r="V51" s="21"/>
      <c r="W51" s="21">
        <f t="shared" si="4"/>
        <v>99814</v>
      </c>
      <c r="X51" s="21">
        <f t="shared" si="1"/>
        <v>99814</v>
      </c>
      <c r="Z51" s="15" t="s">
        <v>184</v>
      </c>
      <c r="AA51" s="22">
        <v>2.9300399201596807</v>
      </c>
      <c r="AB51" s="22">
        <v>2.33880940520076</v>
      </c>
      <c r="AC51" s="22">
        <v>2.9644670050761421</v>
      </c>
      <c r="AD51" s="22"/>
      <c r="AE51" s="22">
        <f t="shared" si="2"/>
        <v>1.9300399201596807</v>
      </c>
      <c r="AF51" s="22">
        <f t="shared" si="2"/>
        <v>1.33880940520076</v>
      </c>
      <c r="AG51" s="22">
        <f t="shared" si="2"/>
        <v>1.9644670050761421</v>
      </c>
      <c r="AH51" s="125"/>
    </row>
    <row r="52" spans="1:34" ht="19.899999999999999" customHeight="1">
      <c r="A52" s="475">
        <f t="shared" si="3"/>
        <v>45</v>
      </c>
      <c r="B52" s="476" t="s">
        <v>86</v>
      </c>
      <c r="C52" s="474">
        <v>48836</v>
      </c>
      <c r="D52" s="474">
        <v>30708</v>
      </c>
      <c r="E52" s="474">
        <v>18128</v>
      </c>
      <c r="F52" s="474">
        <v>48827</v>
      </c>
      <c r="G52" s="474">
        <v>30699</v>
      </c>
      <c r="H52" s="474">
        <v>18128</v>
      </c>
      <c r="I52" s="474">
        <v>9</v>
      </c>
      <c r="J52" s="474">
        <v>9</v>
      </c>
      <c r="K52" s="474">
        <v>0</v>
      </c>
      <c r="L52" s="474">
        <v>404</v>
      </c>
      <c r="M52" s="474">
        <v>228</v>
      </c>
      <c r="N52" s="474">
        <v>27170</v>
      </c>
      <c r="O52" s="474">
        <v>8087</v>
      </c>
      <c r="P52" s="474">
        <v>10112</v>
      </c>
      <c r="Q52" s="475">
        <v>1088</v>
      </c>
      <c r="R52" s="476">
        <v>35889</v>
      </c>
      <c r="S52" s="474">
        <v>37914</v>
      </c>
      <c r="T52" s="474">
        <v>196229</v>
      </c>
      <c r="U52" s="20"/>
      <c r="V52" s="21"/>
      <c r="W52" s="21">
        <f t="shared" si="4"/>
        <v>109479</v>
      </c>
      <c r="X52" s="21">
        <f t="shared" si="1"/>
        <v>109479</v>
      </c>
      <c r="Z52" s="15" t="s">
        <v>185</v>
      </c>
      <c r="AA52" s="22">
        <v>2.6515920087404403</v>
      </c>
      <c r="AB52" s="22">
        <v>2.0215364345799127</v>
      </c>
      <c r="AC52" s="22">
        <v>2.6875</v>
      </c>
      <c r="AD52" s="22"/>
      <c r="AE52" s="22">
        <f t="shared" si="2"/>
        <v>1.6515920087404403</v>
      </c>
      <c r="AF52" s="22">
        <f t="shared" si="2"/>
        <v>1.0215364345799127</v>
      </c>
      <c r="AG52" s="22">
        <f t="shared" si="2"/>
        <v>1.6875</v>
      </c>
      <c r="AH52" s="125"/>
    </row>
    <row r="53" spans="1:34" ht="19.899999999999999" customHeight="1">
      <c r="A53" s="475">
        <f t="shared" si="3"/>
        <v>46</v>
      </c>
      <c r="B53" s="476" t="s">
        <v>366</v>
      </c>
      <c r="C53" s="474">
        <v>39016</v>
      </c>
      <c r="D53" s="474">
        <v>25876</v>
      </c>
      <c r="E53" s="474">
        <v>13140</v>
      </c>
      <c r="F53" s="474">
        <v>39008</v>
      </c>
      <c r="G53" s="474">
        <v>25868</v>
      </c>
      <c r="H53" s="474">
        <v>13140</v>
      </c>
      <c r="I53" s="474">
        <v>8</v>
      </c>
      <c r="J53" s="474">
        <v>8</v>
      </c>
      <c r="K53" s="474">
        <v>0</v>
      </c>
      <c r="L53" s="474">
        <v>252</v>
      </c>
      <c r="M53" s="474">
        <v>236</v>
      </c>
      <c r="N53" s="474">
        <v>13668</v>
      </c>
      <c r="O53" s="474">
        <v>4222</v>
      </c>
      <c r="P53" s="474">
        <v>6056</v>
      </c>
      <c r="Q53" s="475">
        <v>410</v>
      </c>
      <c r="R53" s="476">
        <v>18378</v>
      </c>
      <c r="S53" s="474">
        <v>20212</v>
      </c>
      <c r="T53" s="474">
        <v>163610</v>
      </c>
      <c r="U53" s="20"/>
      <c r="V53" s="21"/>
      <c r="W53" s="21">
        <f t="shared" si="4"/>
        <v>104382</v>
      </c>
      <c r="X53" s="21">
        <f t="shared" si="1"/>
        <v>104382</v>
      </c>
      <c r="Z53" s="15" t="s">
        <v>186</v>
      </c>
      <c r="AA53" s="22">
        <v>3.1434497219436595</v>
      </c>
      <c r="AB53" s="22">
        <v>2.4196253844003355</v>
      </c>
      <c r="AC53" s="22">
        <v>3.7663230240549828</v>
      </c>
      <c r="AD53" s="22"/>
      <c r="AE53" s="22">
        <f t="shared" si="2"/>
        <v>2.1434497219436595</v>
      </c>
      <c r="AF53" s="22">
        <f t="shared" si="2"/>
        <v>1.4196253844003355</v>
      </c>
      <c r="AG53" s="22">
        <f t="shared" si="2"/>
        <v>2.7663230240549828</v>
      </c>
      <c r="AH53" s="125"/>
    </row>
    <row r="54" spans="1:34" ht="19.899999999999999" customHeight="1">
      <c r="A54" s="475">
        <f t="shared" si="3"/>
        <v>47</v>
      </c>
      <c r="B54" s="476" t="s">
        <v>87</v>
      </c>
      <c r="C54" s="474">
        <v>31527</v>
      </c>
      <c r="D54" s="474">
        <v>24552</v>
      </c>
      <c r="E54" s="474">
        <v>6975</v>
      </c>
      <c r="F54" s="474">
        <v>31517</v>
      </c>
      <c r="G54" s="474">
        <v>24542</v>
      </c>
      <c r="H54" s="474">
        <v>6975</v>
      </c>
      <c r="I54" s="474">
        <v>10</v>
      </c>
      <c r="J54" s="474">
        <v>10</v>
      </c>
      <c r="K54" s="474">
        <v>0</v>
      </c>
      <c r="L54" s="474">
        <v>67</v>
      </c>
      <c r="M54" s="474">
        <v>99</v>
      </c>
      <c r="N54" s="474">
        <v>5325</v>
      </c>
      <c r="O54" s="474">
        <v>2283</v>
      </c>
      <c r="P54" s="474">
        <v>3715</v>
      </c>
      <c r="Q54" s="475">
        <v>214</v>
      </c>
      <c r="R54" s="476">
        <v>7774</v>
      </c>
      <c r="S54" s="474">
        <v>9206</v>
      </c>
      <c r="T54" s="474">
        <v>125527</v>
      </c>
      <c r="U54" s="20"/>
      <c r="V54" s="21"/>
      <c r="W54" s="21">
        <f t="shared" si="4"/>
        <v>84794</v>
      </c>
      <c r="X54" s="21">
        <f t="shared" si="1"/>
        <v>84794</v>
      </c>
      <c r="Z54" s="15" t="s">
        <v>187</v>
      </c>
      <c r="AA54" s="22">
        <v>3.225081189108169</v>
      </c>
      <c r="AB54" s="22">
        <v>3.6294187102633999</v>
      </c>
      <c r="AC54" s="22">
        <v>4.8686868686868685</v>
      </c>
      <c r="AD54" s="22"/>
      <c r="AE54" s="22">
        <f t="shared" si="2"/>
        <v>2.225081189108169</v>
      </c>
      <c r="AF54" s="22">
        <f t="shared" si="2"/>
        <v>2.6294187102633999</v>
      </c>
      <c r="AG54" s="22">
        <f t="shared" si="2"/>
        <v>3.8686868686868685</v>
      </c>
      <c r="AH54" s="125"/>
    </row>
    <row r="55" spans="1:34" ht="19.899999999999999" customHeight="1">
      <c r="A55" s="475">
        <f t="shared" si="3"/>
        <v>48</v>
      </c>
      <c r="B55" s="476" t="s">
        <v>195</v>
      </c>
      <c r="C55" s="474">
        <v>39958</v>
      </c>
      <c r="D55" s="474">
        <v>24885</v>
      </c>
      <c r="E55" s="474">
        <v>15073</v>
      </c>
      <c r="F55" s="474">
        <v>39950</v>
      </c>
      <c r="G55" s="474">
        <v>24878</v>
      </c>
      <c r="H55" s="474">
        <v>15072</v>
      </c>
      <c r="I55" s="474">
        <v>8</v>
      </c>
      <c r="J55" s="474">
        <v>7</v>
      </c>
      <c r="K55" s="474">
        <v>1</v>
      </c>
      <c r="L55" s="474">
        <v>443</v>
      </c>
      <c r="M55" s="474">
        <v>153</v>
      </c>
      <c r="N55" s="474">
        <v>28489</v>
      </c>
      <c r="O55" s="474">
        <v>8266</v>
      </c>
      <c r="P55" s="474">
        <v>10565</v>
      </c>
      <c r="Q55" s="475">
        <v>664</v>
      </c>
      <c r="R55" s="476">
        <v>37351</v>
      </c>
      <c r="S55" s="474">
        <v>39650</v>
      </c>
      <c r="T55" s="474">
        <v>158323</v>
      </c>
      <c r="U55" s="20"/>
      <c r="V55" s="21"/>
      <c r="W55" s="21">
        <f t="shared" si="4"/>
        <v>78715</v>
      </c>
      <c r="X55" s="21">
        <f t="shared" si="1"/>
        <v>78715</v>
      </c>
      <c r="Z55" s="15" t="s">
        <v>188</v>
      </c>
      <c r="AA55" s="22">
        <v>2.3850782860645232</v>
      </c>
      <c r="AB55" s="22">
        <v>1.7926185248917106</v>
      </c>
      <c r="AC55" s="22">
        <v>2.3244680851063828</v>
      </c>
      <c r="AD55" s="22"/>
      <c r="AE55" s="22">
        <f t="shared" si="2"/>
        <v>1.3850782860645232</v>
      </c>
      <c r="AF55" s="22">
        <f t="shared" si="2"/>
        <v>0.79261852489171059</v>
      </c>
      <c r="AG55" s="22">
        <f t="shared" si="2"/>
        <v>1.3244680851063828</v>
      </c>
      <c r="AH55" s="125"/>
    </row>
    <row r="56" spans="1:34" ht="19.899999999999999" customHeight="1">
      <c r="A56" s="475">
        <f t="shared" si="3"/>
        <v>49</v>
      </c>
      <c r="B56" s="476" t="s">
        <v>196</v>
      </c>
      <c r="C56" s="474">
        <v>13622</v>
      </c>
      <c r="D56" s="474">
        <v>10424</v>
      </c>
      <c r="E56" s="474">
        <v>3198</v>
      </c>
      <c r="F56" s="474">
        <v>13622</v>
      </c>
      <c r="G56" s="474">
        <v>10424</v>
      </c>
      <c r="H56" s="474">
        <v>3198</v>
      </c>
      <c r="I56" s="474">
        <v>0</v>
      </c>
      <c r="J56" s="474">
        <v>0</v>
      </c>
      <c r="K56" s="474">
        <v>0</v>
      </c>
      <c r="L56" s="474">
        <v>32</v>
      </c>
      <c r="M56" s="474">
        <v>43</v>
      </c>
      <c r="N56" s="474">
        <v>2690</v>
      </c>
      <c r="O56" s="474">
        <v>1018</v>
      </c>
      <c r="P56" s="474">
        <v>1501</v>
      </c>
      <c r="Q56" s="475">
        <v>167</v>
      </c>
      <c r="R56" s="476">
        <v>3783</v>
      </c>
      <c r="S56" s="474">
        <v>4266</v>
      </c>
      <c r="T56" s="474">
        <v>50830</v>
      </c>
      <c r="U56" s="20"/>
      <c r="V56" s="21"/>
      <c r="W56" s="21">
        <f t="shared" si="4"/>
        <v>32942</v>
      </c>
      <c r="X56" s="21">
        <f t="shared" si="1"/>
        <v>32942</v>
      </c>
      <c r="Z56" s="15" t="s">
        <v>189</v>
      </c>
      <c r="AA56" s="22">
        <v>2.9640798226164078</v>
      </c>
      <c r="AB56" s="22">
        <v>3.2296777442094702</v>
      </c>
      <c r="AC56" s="22">
        <v>3.52</v>
      </c>
      <c r="AD56" s="22"/>
      <c r="AE56" s="22">
        <f t="shared" si="2"/>
        <v>1.9640798226164078</v>
      </c>
      <c r="AF56" s="22">
        <f t="shared" si="2"/>
        <v>2.2296777442094702</v>
      </c>
      <c r="AG56" s="22">
        <f t="shared" si="2"/>
        <v>2.52</v>
      </c>
      <c r="AH56" s="125"/>
    </row>
    <row r="57" spans="1:34" ht="19.899999999999999" customHeight="1">
      <c r="A57" s="475">
        <f t="shared" si="3"/>
        <v>50</v>
      </c>
      <c r="B57" s="476" t="s">
        <v>197</v>
      </c>
      <c r="C57" s="474">
        <v>13116</v>
      </c>
      <c r="D57" s="474">
        <v>8527</v>
      </c>
      <c r="E57" s="474">
        <v>4589</v>
      </c>
      <c r="F57" s="474">
        <v>13102</v>
      </c>
      <c r="G57" s="474">
        <v>8514</v>
      </c>
      <c r="H57" s="474">
        <v>4588</v>
      </c>
      <c r="I57" s="474">
        <v>14</v>
      </c>
      <c r="J57" s="474">
        <v>13</v>
      </c>
      <c r="K57" s="474">
        <v>1</v>
      </c>
      <c r="L57" s="474">
        <v>99</v>
      </c>
      <c r="M57" s="474">
        <v>58</v>
      </c>
      <c r="N57" s="474">
        <v>5725</v>
      </c>
      <c r="O57" s="474">
        <v>2131</v>
      </c>
      <c r="P57" s="474">
        <v>2689</v>
      </c>
      <c r="Q57" s="475">
        <v>96</v>
      </c>
      <c r="R57" s="476">
        <v>8013</v>
      </c>
      <c r="S57" s="474">
        <v>8571</v>
      </c>
      <c r="T57" s="474">
        <v>53700</v>
      </c>
      <c r="U57" s="20"/>
      <c r="V57" s="21"/>
      <c r="W57" s="21">
        <f t="shared" si="4"/>
        <v>32013</v>
      </c>
      <c r="X57" s="21">
        <f t="shared" si="1"/>
        <v>32013</v>
      </c>
      <c r="Z57" s="15" t="s">
        <v>190</v>
      </c>
      <c r="AA57" s="22">
        <v>2.9245854172150567</v>
      </c>
      <c r="AB57" s="22">
        <v>2.13487749149246</v>
      </c>
      <c r="AC57" s="22">
        <v>2.7407407407407409</v>
      </c>
      <c r="AD57" s="22"/>
      <c r="AE57" s="22">
        <f t="shared" si="2"/>
        <v>1.9245854172150567</v>
      </c>
      <c r="AF57" s="22">
        <f t="shared" si="2"/>
        <v>1.13487749149246</v>
      </c>
      <c r="AG57" s="22">
        <f t="shared" si="2"/>
        <v>1.7407407407407409</v>
      </c>
      <c r="AH57" s="125"/>
    </row>
    <row r="58" spans="1:34" ht="19.899999999999999" customHeight="1">
      <c r="A58" s="475">
        <f t="shared" si="3"/>
        <v>51</v>
      </c>
      <c r="B58" s="476" t="s">
        <v>198</v>
      </c>
      <c r="C58" s="474">
        <v>14433</v>
      </c>
      <c r="D58" s="474">
        <v>8971</v>
      </c>
      <c r="E58" s="474">
        <v>5462</v>
      </c>
      <c r="F58" s="474">
        <v>14421</v>
      </c>
      <c r="G58" s="474">
        <v>8961</v>
      </c>
      <c r="H58" s="474">
        <v>5460</v>
      </c>
      <c r="I58" s="474">
        <v>12</v>
      </c>
      <c r="J58" s="474">
        <v>10</v>
      </c>
      <c r="K58" s="474">
        <v>2</v>
      </c>
      <c r="L58" s="474">
        <v>141</v>
      </c>
      <c r="M58" s="474">
        <v>104</v>
      </c>
      <c r="N58" s="474">
        <v>6980</v>
      </c>
      <c r="O58" s="474">
        <v>2327</v>
      </c>
      <c r="P58" s="474">
        <v>3062</v>
      </c>
      <c r="Q58" s="475">
        <v>163</v>
      </c>
      <c r="R58" s="476">
        <v>9552</v>
      </c>
      <c r="S58" s="474">
        <v>10287</v>
      </c>
      <c r="T58" s="474">
        <v>58063</v>
      </c>
      <c r="U58" s="20"/>
      <c r="V58" s="21"/>
      <c r="W58" s="21">
        <f t="shared" si="4"/>
        <v>33343</v>
      </c>
      <c r="X58" s="21">
        <f t="shared" si="1"/>
        <v>33343</v>
      </c>
      <c r="Z58" s="15" t="s">
        <v>302</v>
      </c>
      <c r="AA58" s="22">
        <v>2.7532840269345402</v>
      </c>
      <c r="AB58" s="22">
        <v>2.0727899432278996</v>
      </c>
      <c r="AC58" s="22">
        <v>3.2453987730061349</v>
      </c>
      <c r="AD58" s="22"/>
      <c r="AE58" s="22">
        <f t="shared" si="2"/>
        <v>1.7532840269345402</v>
      </c>
      <c r="AF58" s="22">
        <f t="shared" si="2"/>
        <v>1.0727899432278996</v>
      </c>
      <c r="AG58" s="22">
        <f t="shared" si="2"/>
        <v>2.2453987730061349</v>
      </c>
      <c r="AH58" s="125"/>
    </row>
    <row r="59" spans="1:34" ht="19.899999999999999" customHeight="1">
      <c r="A59" s="475">
        <f t="shared" si="3"/>
        <v>52</v>
      </c>
      <c r="B59" s="476" t="s">
        <v>199</v>
      </c>
      <c r="C59" s="474">
        <v>26132</v>
      </c>
      <c r="D59" s="474">
        <v>16457</v>
      </c>
      <c r="E59" s="474">
        <v>9675</v>
      </c>
      <c r="F59" s="474">
        <v>26115</v>
      </c>
      <c r="G59" s="474">
        <v>16441</v>
      </c>
      <c r="H59" s="474">
        <v>9674</v>
      </c>
      <c r="I59" s="474">
        <v>17</v>
      </c>
      <c r="J59" s="474">
        <v>16</v>
      </c>
      <c r="K59" s="474">
        <v>1</v>
      </c>
      <c r="L59" s="474">
        <v>233</v>
      </c>
      <c r="M59" s="474">
        <v>152</v>
      </c>
      <c r="N59" s="474">
        <v>15002</v>
      </c>
      <c r="O59" s="474">
        <v>4388</v>
      </c>
      <c r="P59" s="474">
        <v>5635</v>
      </c>
      <c r="Q59" s="475">
        <v>378</v>
      </c>
      <c r="R59" s="476">
        <v>19775</v>
      </c>
      <c r="S59" s="474">
        <v>21022</v>
      </c>
      <c r="T59" s="474">
        <v>112723</v>
      </c>
      <c r="U59" s="20"/>
      <c r="V59" s="21"/>
      <c r="W59" s="21">
        <f t="shared" si="4"/>
        <v>65569</v>
      </c>
      <c r="X59" s="21">
        <f t="shared" si="1"/>
        <v>65569</v>
      </c>
      <c r="Z59" s="15" t="s">
        <v>303</v>
      </c>
      <c r="AA59" s="22">
        <v>2.827639273622653</v>
      </c>
      <c r="AB59" s="22">
        <v>2.1365173721430768</v>
      </c>
      <c r="AC59" s="22">
        <v>2.9711815561959654</v>
      </c>
      <c r="AD59" s="22"/>
      <c r="AE59" s="22">
        <f t="shared" si="2"/>
        <v>1.827639273622653</v>
      </c>
      <c r="AF59" s="22">
        <f t="shared" si="2"/>
        <v>1.1365173721430768</v>
      </c>
      <c r="AG59" s="22">
        <f t="shared" si="2"/>
        <v>1.9711815561959654</v>
      </c>
      <c r="AH59" s="125"/>
    </row>
    <row r="60" spans="1:34" ht="19.899999999999999" customHeight="1">
      <c r="A60" s="472">
        <f t="shared" si="3"/>
        <v>53</v>
      </c>
      <c r="B60" s="473" t="s">
        <v>200</v>
      </c>
      <c r="C60" s="474">
        <v>15306</v>
      </c>
      <c r="D60" s="474">
        <v>9621</v>
      </c>
      <c r="E60" s="474">
        <v>5685</v>
      </c>
      <c r="F60" s="474">
        <v>15306</v>
      </c>
      <c r="G60" s="474">
        <v>9621</v>
      </c>
      <c r="H60" s="474">
        <v>5685</v>
      </c>
      <c r="I60" s="474">
        <v>0</v>
      </c>
      <c r="J60" s="474">
        <v>0</v>
      </c>
      <c r="K60" s="474">
        <v>0</v>
      </c>
      <c r="L60" s="474">
        <v>39</v>
      </c>
      <c r="M60" s="474">
        <v>44</v>
      </c>
      <c r="N60" s="474">
        <v>4803</v>
      </c>
      <c r="O60" s="474">
        <v>2111</v>
      </c>
      <c r="P60" s="474">
        <v>2793</v>
      </c>
      <c r="Q60" s="472">
        <v>160</v>
      </c>
      <c r="R60" s="473">
        <v>6997</v>
      </c>
      <c r="S60" s="474">
        <v>7679</v>
      </c>
      <c r="T60" s="474">
        <v>45996</v>
      </c>
      <c r="U60" s="20"/>
      <c r="V60" s="21"/>
      <c r="W60" s="21">
        <f t="shared" si="4"/>
        <v>23011</v>
      </c>
      <c r="X60" s="21">
        <f t="shared" si="1"/>
        <v>23011</v>
      </c>
      <c r="Z60" s="15" t="s">
        <v>242</v>
      </c>
      <c r="AA60" s="22">
        <v>2.11964179104478</v>
      </c>
      <c r="AB60" s="22">
        <v>2.2021785602991599</v>
      </c>
      <c r="AC60" s="22">
        <v>2.2040816326530601</v>
      </c>
      <c r="AD60" s="22"/>
      <c r="AE60" s="22">
        <f t="shared" si="2"/>
        <v>1.11964179104478</v>
      </c>
      <c r="AF60" s="22">
        <f t="shared" si="2"/>
        <v>1.2021785602991599</v>
      </c>
      <c r="AG60" s="22">
        <f t="shared" si="2"/>
        <v>1.2040816326530601</v>
      </c>
      <c r="AH60" s="125"/>
    </row>
    <row r="61" spans="1:34" ht="19.899999999999999" customHeight="1">
      <c r="A61" s="472">
        <f t="shared" si="3"/>
        <v>54</v>
      </c>
      <c r="B61" s="473" t="s">
        <v>317</v>
      </c>
      <c r="C61" s="474">
        <v>34044</v>
      </c>
      <c r="D61" s="474">
        <v>21343</v>
      </c>
      <c r="E61" s="474">
        <v>12701</v>
      </c>
      <c r="F61" s="474">
        <v>34043</v>
      </c>
      <c r="G61" s="474">
        <v>21343</v>
      </c>
      <c r="H61" s="474">
        <v>12700</v>
      </c>
      <c r="I61" s="474">
        <v>1</v>
      </c>
      <c r="J61" s="474">
        <v>0</v>
      </c>
      <c r="K61" s="474">
        <v>1</v>
      </c>
      <c r="L61" s="474">
        <v>203</v>
      </c>
      <c r="M61" s="474">
        <v>153</v>
      </c>
      <c r="N61" s="474">
        <v>15055</v>
      </c>
      <c r="O61" s="474">
        <v>5801</v>
      </c>
      <c r="P61" s="474">
        <v>7411</v>
      </c>
      <c r="Q61" s="472">
        <v>650</v>
      </c>
      <c r="R61" s="473">
        <v>21212</v>
      </c>
      <c r="S61" s="474">
        <v>22822</v>
      </c>
      <c r="T61" s="474">
        <v>134480</v>
      </c>
      <c r="U61" s="20"/>
      <c r="V61" s="21"/>
      <c r="W61" s="21">
        <f t="shared" si="4"/>
        <v>77614</v>
      </c>
      <c r="X61" s="21">
        <f t="shared" si="1"/>
        <v>77614</v>
      </c>
      <c r="Z61" s="15" t="s">
        <v>243</v>
      </c>
      <c r="AA61" s="22">
        <v>2.7584239495234262</v>
      </c>
      <c r="AB61" s="22">
        <v>2.136159844054581</v>
      </c>
      <c r="AC61" s="22">
        <v>2.8141025641025643</v>
      </c>
      <c r="AD61" s="22"/>
      <c r="AE61" s="22">
        <f t="shared" si="2"/>
        <v>1.7584239495234262</v>
      </c>
      <c r="AF61" s="22">
        <f t="shared" si="2"/>
        <v>1.136159844054581</v>
      </c>
      <c r="AG61" s="22">
        <f t="shared" si="2"/>
        <v>1.8141025641025643</v>
      </c>
      <c r="AH61" s="125"/>
    </row>
    <row r="62" spans="1:34" ht="19.899999999999999" customHeight="1">
      <c r="A62" s="472">
        <f t="shared" si="3"/>
        <v>55</v>
      </c>
      <c r="B62" s="473" t="s">
        <v>318</v>
      </c>
      <c r="C62" s="474">
        <v>56405</v>
      </c>
      <c r="D62" s="474">
        <v>34549</v>
      </c>
      <c r="E62" s="474">
        <v>21856</v>
      </c>
      <c r="F62" s="474">
        <v>56382</v>
      </c>
      <c r="G62" s="474">
        <v>34527</v>
      </c>
      <c r="H62" s="474">
        <v>21855</v>
      </c>
      <c r="I62" s="474">
        <v>23</v>
      </c>
      <c r="J62" s="474">
        <v>22</v>
      </c>
      <c r="K62" s="474">
        <v>1</v>
      </c>
      <c r="L62" s="474">
        <v>444</v>
      </c>
      <c r="M62" s="474">
        <v>317</v>
      </c>
      <c r="N62" s="474">
        <v>30499</v>
      </c>
      <c r="O62" s="474">
        <v>9209</v>
      </c>
      <c r="P62" s="474">
        <v>12061</v>
      </c>
      <c r="Q62" s="472">
        <v>798</v>
      </c>
      <c r="R62" s="473">
        <v>40469</v>
      </c>
      <c r="S62" s="474">
        <v>43321</v>
      </c>
      <c r="T62" s="474">
        <v>230412</v>
      </c>
      <c r="U62" s="20"/>
      <c r="V62" s="21"/>
      <c r="W62" s="21">
        <f t="shared" si="4"/>
        <v>130686</v>
      </c>
      <c r="X62" s="21">
        <f t="shared" si="1"/>
        <v>130686</v>
      </c>
      <c r="Z62" s="15" t="s">
        <v>207</v>
      </c>
      <c r="AA62" s="22">
        <v>2.7404991132505701</v>
      </c>
      <c r="AB62" s="22">
        <v>2.013787746383144</v>
      </c>
      <c r="AC62" s="22">
        <v>3.0939044481054365</v>
      </c>
      <c r="AD62" s="22"/>
      <c r="AE62" s="22">
        <f t="shared" si="2"/>
        <v>1.7404991132505701</v>
      </c>
      <c r="AF62" s="22">
        <f t="shared" si="2"/>
        <v>1.013787746383144</v>
      </c>
      <c r="AG62" s="22">
        <f t="shared" si="2"/>
        <v>2.0939044481054365</v>
      </c>
      <c r="AH62" s="125"/>
    </row>
    <row r="63" spans="1:34" ht="19.899999999999999" customHeight="1">
      <c r="A63" s="472">
        <f t="shared" si="3"/>
        <v>56</v>
      </c>
      <c r="B63" s="473" t="s">
        <v>233</v>
      </c>
      <c r="C63" s="474">
        <v>17668</v>
      </c>
      <c r="D63" s="474">
        <v>14673</v>
      </c>
      <c r="E63" s="474">
        <v>2995</v>
      </c>
      <c r="F63" s="474">
        <v>17654</v>
      </c>
      <c r="G63" s="474">
        <v>14661</v>
      </c>
      <c r="H63" s="474">
        <v>2993</v>
      </c>
      <c r="I63" s="474">
        <v>14</v>
      </c>
      <c r="J63" s="474">
        <v>12</v>
      </c>
      <c r="K63" s="474">
        <v>2</v>
      </c>
      <c r="L63" s="474">
        <v>33</v>
      </c>
      <c r="M63" s="474">
        <v>164</v>
      </c>
      <c r="N63" s="474">
        <v>4293</v>
      </c>
      <c r="O63" s="474">
        <v>1664</v>
      </c>
      <c r="P63" s="474">
        <v>2679</v>
      </c>
      <c r="Q63" s="472">
        <v>81</v>
      </c>
      <c r="R63" s="473">
        <v>6154</v>
      </c>
      <c r="S63" s="474">
        <v>7169</v>
      </c>
      <c r="T63" s="474">
        <v>77298</v>
      </c>
      <c r="U63" s="20"/>
      <c r="V63" s="21"/>
      <c r="W63" s="21">
        <f t="shared" si="4"/>
        <v>52461</v>
      </c>
      <c r="X63" s="21">
        <f t="shared" si="1"/>
        <v>52461</v>
      </c>
      <c r="Z63" s="15" t="s">
        <v>208</v>
      </c>
      <c r="AA63" s="22">
        <v>3.2689088191330344</v>
      </c>
      <c r="AB63" s="22">
        <v>3.67731563421829</v>
      </c>
      <c r="AC63" s="22">
        <v>5.467741935483871</v>
      </c>
      <c r="AD63" s="22"/>
      <c r="AE63" s="22">
        <f t="shared" si="2"/>
        <v>2.2689088191330344</v>
      </c>
      <c r="AF63" s="22">
        <f t="shared" si="2"/>
        <v>2.67731563421829</v>
      </c>
      <c r="AG63" s="22">
        <f t="shared" si="2"/>
        <v>4.467741935483871</v>
      </c>
      <c r="AH63" s="125"/>
    </row>
    <row r="64" spans="1:34" ht="19.899999999999999" customHeight="1">
      <c r="A64" s="472">
        <f t="shared" si="3"/>
        <v>57</v>
      </c>
      <c r="B64" s="473" t="s">
        <v>25</v>
      </c>
      <c r="C64" s="474">
        <v>10200</v>
      </c>
      <c r="D64" s="474">
        <v>6661</v>
      </c>
      <c r="E64" s="474">
        <v>3539</v>
      </c>
      <c r="F64" s="474">
        <v>10200</v>
      </c>
      <c r="G64" s="474">
        <v>6661</v>
      </c>
      <c r="H64" s="474">
        <v>3539</v>
      </c>
      <c r="I64" s="474">
        <v>0</v>
      </c>
      <c r="J64" s="474">
        <v>0</v>
      </c>
      <c r="K64" s="474">
        <v>0</v>
      </c>
      <c r="L64" s="474">
        <v>63</v>
      </c>
      <c r="M64" s="474">
        <v>54</v>
      </c>
      <c r="N64" s="474">
        <v>6605</v>
      </c>
      <c r="O64" s="474">
        <v>2271</v>
      </c>
      <c r="P64" s="474">
        <v>2729</v>
      </c>
      <c r="Q64" s="472">
        <v>167</v>
      </c>
      <c r="R64" s="473">
        <v>8993</v>
      </c>
      <c r="S64" s="474">
        <v>9451</v>
      </c>
      <c r="T64" s="474">
        <v>36761</v>
      </c>
      <c r="U64" s="20"/>
      <c r="V64" s="21"/>
      <c r="W64" s="21">
        <f t="shared" si="4"/>
        <v>17110</v>
      </c>
      <c r="X64" s="21">
        <f t="shared" si="1"/>
        <v>17110</v>
      </c>
      <c r="Z64" s="15" t="s">
        <v>209</v>
      </c>
      <c r="AA64" s="22">
        <v>2.05246409462123</v>
      </c>
      <c r="AB64" s="22">
        <v>1.945092139902219</v>
      </c>
      <c r="AC64" s="22">
        <v>2.1304347826086998</v>
      </c>
      <c r="AD64" s="22"/>
      <c r="AE64" s="22">
        <f t="shared" si="2"/>
        <v>1.05246409462123</v>
      </c>
      <c r="AF64" s="22">
        <f t="shared" si="2"/>
        <v>0.94509213990221896</v>
      </c>
      <c r="AG64" s="22">
        <f t="shared" si="2"/>
        <v>1.1304347826086998</v>
      </c>
      <c r="AH64" s="125"/>
    </row>
    <row r="65" spans="1:34" ht="19.899999999999999" customHeight="1">
      <c r="A65" s="472">
        <f>+A64+1</f>
        <v>58</v>
      </c>
      <c r="B65" s="473" t="s">
        <v>26</v>
      </c>
      <c r="C65" s="474">
        <v>28333</v>
      </c>
      <c r="D65" s="474">
        <v>19251</v>
      </c>
      <c r="E65" s="474">
        <v>9082</v>
      </c>
      <c r="F65" s="474">
        <v>28333</v>
      </c>
      <c r="G65" s="474">
        <v>19251</v>
      </c>
      <c r="H65" s="474">
        <v>9082</v>
      </c>
      <c r="I65" s="474">
        <v>0</v>
      </c>
      <c r="J65" s="474">
        <v>0</v>
      </c>
      <c r="K65" s="474">
        <v>0</v>
      </c>
      <c r="L65" s="474">
        <v>182</v>
      </c>
      <c r="M65" s="474">
        <v>128</v>
      </c>
      <c r="N65" s="474">
        <v>10946</v>
      </c>
      <c r="O65" s="474">
        <v>4522</v>
      </c>
      <c r="P65" s="474">
        <v>5949</v>
      </c>
      <c r="Q65" s="472">
        <v>244</v>
      </c>
      <c r="R65" s="473">
        <v>15778</v>
      </c>
      <c r="S65" s="474">
        <v>17205</v>
      </c>
      <c r="T65" s="474">
        <v>112317</v>
      </c>
      <c r="U65" s="20"/>
      <c r="V65" s="21"/>
      <c r="W65" s="21">
        <f t="shared" si="4"/>
        <v>66779</v>
      </c>
      <c r="X65" s="21">
        <f t="shared" si="1"/>
        <v>66779</v>
      </c>
      <c r="Z65" s="15" t="s">
        <v>267</v>
      </c>
      <c r="AA65" s="22">
        <v>2.8357131043607695</v>
      </c>
      <c r="AB65" s="22">
        <v>2.2908306247742898</v>
      </c>
      <c r="AC65" s="22">
        <v>3.0586319218241043</v>
      </c>
      <c r="AD65" s="22"/>
      <c r="AE65" s="22">
        <f t="shared" si="2"/>
        <v>1.8357131043607695</v>
      </c>
      <c r="AF65" s="22">
        <f t="shared" si="2"/>
        <v>1.2908306247742898</v>
      </c>
      <c r="AG65" s="22">
        <f t="shared" si="2"/>
        <v>2.0586319218241043</v>
      </c>
      <c r="AH65" s="125"/>
    </row>
    <row r="66" spans="1:34" ht="19.899999999999999" customHeight="1">
      <c r="A66" s="472">
        <f>+A65+1</f>
        <v>59</v>
      </c>
      <c r="B66" s="473" t="s">
        <v>27</v>
      </c>
      <c r="C66" s="474">
        <v>31698</v>
      </c>
      <c r="D66" s="474">
        <v>20552</v>
      </c>
      <c r="E66" s="474">
        <v>11146</v>
      </c>
      <c r="F66" s="474">
        <v>31697</v>
      </c>
      <c r="G66" s="474">
        <v>20552</v>
      </c>
      <c r="H66" s="474">
        <v>11145</v>
      </c>
      <c r="I66" s="474">
        <v>1</v>
      </c>
      <c r="J66" s="474">
        <v>0</v>
      </c>
      <c r="K66" s="474">
        <v>1</v>
      </c>
      <c r="L66" s="474">
        <v>339</v>
      </c>
      <c r="M66" s="474">
        <v>106</v>
      </c>
      <c r="N66" s="474">
        <v>16215</v>
      </c>
      <c r="O66" s="474">
        <v>5433</v>
      </c>
      <c r="P66" s="474">
        <v>6835</v>
      </c>
      <c r="Q66" s="472">
        <v>626</v>
      </c>
      <c r="R66" s="473">
        <v>22093</v>
      </c>
      <c r="S66" s="474">
        <v>23495</v>
      </c>
      <c r="T66" s="474">
        <v>115570</v>
      </c>
      <c r="U66" s="20"/>
      <c r="V66" s="21"/>
      <c r="W66" s="21">
        <f t="shared" si="4"/>
        <v>60377</v>
      </c>
      <c r="X66" s="21">
        <f t="shared" si="1"/>
        <v>60377</v>
      </c>
      <c r="Z66" s="15" t="s">
        <v>268</v>
      </c>
      <c r="AA66" s="22">
        <v>2.3962801608579087</v>
      </c>
      <c r="AB66" s="22">
        <v>1.9478868194842407</v>
      </c>
      <c r="AC66" s="22">
        <v>2.6795252225519288</v>
      </c>
      <c r="AD66" s="22"/>
      <c r="AE66" s="22">
        <f t="shared" si="2"/>
        <v>1.3962801608579087</v>
      </c>
      <c r="AF66" s="22">
        <f t="shared" si="2"/>
        <v>0.94788681948424069</v>
      </c>
      <c r="AG66" s="22">
        <f t="shared" si="2"/>
        <v>1.6795252225519288</v>
      </c>
      <c r="AH66" s="125"/>
    </row>
    <row r="67" spans="1:34" ht="19.899999999999999" customHeight="1">
      <c r="A67" s="472">
        <f t="shared" ref="A67:A88" si="5">+A66+1</f>
        <v>60</v>
      </c>
      <c r="B67" s="473" t="s">
        <v>210</v>
      </c>
      <c r="C67" s="474">
        <v>24986</v>
      </c>
      <c r="D67" s="474">
        <v>17281</v>
      </c>
      <c r="E67" s="474">
        <v>7705</v>
      </c>
      <c r="F67" s="474">
        <v>24986</v>
      </c>
      <c r="G67" s="474">
        <v>17281</v>
      </c>
      <c r="H67" s="474">
        <v>7705</v>
      </c>
      <c r="I67" s="474">
        <v>0</v>
      </c>
      <c r="J67" s="474">
        <v>0</v>
      </c>
      <c r="K67" s="474">
        <v>0</v>
      </c>
      <c r="L67" s="474">
        <v>201</v>
      </c>
      <c r="M67" s="474">
        <v>142</v>
      </c>
      <c r="N67" s="474">
        <v>12784</v>
      </c>
      <c r="O67" s="474">
        <v>4342</v>
      </c>
      <c r="P67" s="474">
        <v>5423</v>
      </c>
      <c r="Q67" s="472">
        <v>360</v>
      </c>
      <c r="R67" s="473">
        <v>17469</v>
      </c>
      <c r="S67" s="474">
        <v>18550</v>
      </c>
      <c r="T67" s="474">
        <v>111058</v>
      </c>
      <c r="U67" s="20"/>
      <c r="V67" s="21"/>
      <c r="W67" s="21">
        <f t="shared" si="4"/>
        <v>67522</v>
      </c>
      <c r="X67" s="21">
        <f t="shared" si="1"/>
        <v>67522</v>
      </c>
      <c r="Z67" s="15" t="s">
        <v>305</v>
      </c>
      <c r="AA67" s="22">
        <v>3.0689906917624099</v>
      </c>
      <c r="AB67" s="22">
        <v>2.1770932156646401</v>
      </c>
      <c r="AC67" s="22">
        <v>3.2682926829268291</v>
      </c>
      <c r="AD67" s="22"/>
      <c r="AE67" s="22">
        <f t="shared" si="2"/>
        <v>2.0689906917624099</v>
      </c>
      <c r="AF67" s="22">
        <f t="shared" si="2"/>
        <v>1.1770932156646401</v>
      </c>
      <c r="AG67" s="22">
        <f t="shared" si="2"/>
        <v>2.2682926829268291</v>
      </c>
      <c r="AH67" s="125"/>
    </row>
    <row r="68" spans="1:34" ht="19.899999999999999" customHeight="1">
      <c r="A68" s="472">
        <f t="shared" si="5"/>
        <v>61</v>
      </c>
      <c r="B68" s="473" t="s">
        <v>211</v>
      </c>
      <c r="C68" s="474">
        <v>37494</v>
      </c>
      <c r="D68" s="474">
        <v>22932</v>
      </c>
      <c r="E68" s="474">
        <v>14562</v>
      </c>
      <c r="F68" s="474">
        <v>37481</v>
      </c>
      <c r="G68" s="474">
        <v>22919</v>
      </c>
      <c r="H68" s="474">
        <v>14562</v>
      </c>
      <c r="I68" s="474">
        <v>13</v>
      </c>
      <c r="J68" s="474">
        <v>13</v>
      </c>
      <c r="K68" s="474">
        <v>0</v>
      </c>
      <c r="L68" s="474">
        <v>204</v>
      </c>
      <c r="M68" s="474">
        <v>134</v>
      </c>
      <c r="N68" s="474">
        <v>18802</v>
      </c>
      <c r="O68" s="474">
        <v>6173</v>
      </c>
      <c r="P68" s="474">
        <v>8062</v>
      </c>
      <c r="Q68" s="472">
        <v>440</v>
      </c>
      <c r="R68" s="473">
        <v>25313</v>
      </c>
      <c r="S68" s="474">
        <v>27202</v>
      </c>
      <c r="T68" s="474">
        <v>152964</v>
      </c>
      <c r="U68" s="20"/>
      <c r="V68" s="21"/>
      <c r="W68" s="21">
        <f t="shared" si="4"/>
        <v>88268</v>
      </c>
      <c r="X68" s="21">
        <f t="shared" si="1"/>
        <v>88268</v>
      </c>
      <c r="Z68" s="15" t="s">
        <v>225</v>
      </c>
      <c r="AA68" s="22">
        <v>2.7651062074654567</v>
      </c>
      <c r="AB68" s="22">
        <v>2.143635805312452</v>
      </c>
      <c r="AC68" s="22">
        <v>2.7286135693215341</v>
      </c>
      <c r="AD68" s="22"/>
      <c r="AE68" s="22">
        <f t="shared" si="2"/>
        <v>1.7651062074654567</v>
      </c>
      <c r="AF68" s="22">
        <f t="shared" si="2"/>
        <v>1.143635805312452</v>
      </c>
      <c r="AG68" s="22">
        <f t="shared" si="2"/>
        <v>1.7286135693215341</v>
      </c>
      <c r="AH68" s="125"/>
    </row>
    <row r="69" spans="1:34" ht="19.899999999999999" customHeight="1">
      <c r="A69" s="472">
        <f t="shared" si="5"/>
        <v>62</v>
      </c>
      <c r="B69" s="473" t="s">
        <v>212</v>
      </c>
      <c r="C69" s="474">
        <v>13417</v>
      </c>
      <c r="D69" s="474">
        <v>11286</v>
      </c>
      <c r="E69" s="474">
        <v>2131</v>
      </c>
      <c r="F69" s="474">
        <v>13417</v>
      </c>
      <c r="G69" s="474">
        <v>11286</v>
      </c>
      <c r="H69" s="474">
        <v>2131</v>
      </c>
      <c r="I69" s="474">
        <v>0</v>
      </c>
      <c r="J69" s="474">
        <v>0</v>
      </c>
      <c r="K69" s="474">
        <v>0</v>
      </c>
      <c r="L69" s="474">
        <v>39</v>
      </c>
      <c r="M69" s="477">
        <v>26</v>
      </c>
      <c r="N69" s="474">
        <v>1987</v>
      </c>
      <c r="O69" s="474">
        <v>725</v>
      </c>
      <c r="P69" s="474">
        <v>966</v>
      </c>
      <c r="Q69" s="472">
        <v>54</v>
      </c>
      <c r="R69" s="473">
        <v>2777</v>
      </c>
      <c r="S69" s="474">
        <v>3018</v>
      </c>
      <c r="T69" s="474">
        <v>37466</v>
      </c>
      <c r="U69" s="20"/>
      <c r="V69" s="21"/>
      <c r="W69" s="21">
        <f t="shared" si="4"/>
        <v>21031</v>
      </c>
      <c r="X69" s="21">
        <f t="shared" si="1"/>
        <v>21031</v>
      </c>
      <c r="Z69" s="15" t="s">
        <v>226</v>
      </c>
      <c r="AA69" s="22">
        <v>2.35</v>
      </c>
      <c r="AB69" s="22">
        <v>2.4284377923292797</v>
      </c>
      <c r="AC69" s="22">
        <v>2.2222222222222223</v>
      </c>
      <c r="AD69" s="22"/>
      <c r="AE69" s="22">
        <f t="shared" si="2"/>
        <v>1.35</v>
      </c>
      <c r="AF69" s="22">
        <f t="shared" si="2"/>
        <v>1.4284377923292797</v>
      </c>
      <c r="AG69" s="22">
        <f t="shared" si="2"/>
        <v>1.2222222222222223</v>
      </c>
      <c r="AH69" s="125"/>
    </row>
    <row r="70" spans="1:34" ht="19.899999999999999" customHeight="1">
      <c r="A70" s="472">
        <f t="shared" si="5"/>
        <v>63</v>
      </c>
      <c r="B70" s="473" t="s">
        <v>204</v>
      </c>
      <c r="C70" s="474">
        <v>49354</v>
      </c>
      <c r="D70" s="474">
        <v>35132</v>
      </c>
      <c r="E70" s="474">
        <v>14222</v>
      </c>
      <c r="F70" s="474">
        <v>49352</v>
      </c>
      <c r="G70" s="474">
        <v>35130</v>
      </c>
      <c r="H70" s="474">
        <v>14222</v>
      </c>
      <c r="I70" s="474">
        <v>2</v>
      </c>
      <c r="J70" s="474">
        <v>2</v>
      </c>
      <c r="K70" s="474">
        <v>0</v>
      </c>
      <c r="L70" s="474">
        <v>95</v>
      </c>
      <c r="M70" s="474">
        <v>105</v>
      </c>
      <c r="N70" s="474">
        <v>6904</v>
      </c>
      <c r="O70" s="474">
        <v>3293</v>
      </c>
      <c r="P70" s="474">
        <v>5203</v>
      </c>
      <c r="Q70" s="472">
        <v>398</v>
      </c>
      <c r="R70" s="473">
        <v>10397</v>
      </c>
      <c r="S70" s="474">
        <v>12307</v>
      </c>
      <c r="T70" s="474">
        <v>181774</v>
      </c>
      <c r="U70" s="20"/>
      <c r="V70" s="21"/>
      <c r="W70" s="21">
        <f t="shared" si="4"/>
        <v>120113</v>
      </c>
      <c r="X70" s="21">
        <f t="shared" si="1"/>
        <v>120113</v>
      </c>
      <c r="Z70" s="15" t="s">
        <v>227</v>
      </c>
      <c r="AA70" s="22">
        <v>3.0814654360519871</v>
      </c>
      <c r="AB70" s="22">
        <v>3.4169857765542599</v>
      </c>
      <c r="AC70" s="22">
        <v>4.4876543209876543</v>
      </c>
      <c r="AD70" s="22"/>
      <c r="AE70" s="22">
        <f t="shared" si="2"/>
        <v>2.0814654360519871</v>
      </c>
      <c r="AF70" s="22">
        <f t="shared" si="2"/>
        <v>2.4169857765542599</v>
      </c>
      <c r="AG70" s="22">
        <f t="shared" si="2"/>
        <v>3.4876543209876543</v>
      </c>
      <c r="AH70" s="125"/>
    </row>
    <row r="71" spans="1:34" ht="19.899999999999999" customHeight="1">
      <c r="A71" s="472">
        <f t="shared" si="5"/>
        <v>64</v>
      </c>
      <c r="B71" s="473" t="s">
        <v>205</v>
      </c>
      <c r="C71" s="474">
        <v>13704</v>
      </c>
      <c r="D71" s="474">
        <v>8282</v>
      </c>
      <c r="E71" s="474">
        <v>5422</v>
      </c>
      <c r="F71" s="474">
        <v>13669</v>
      </c>
      <c r="G71" s="474">
        <v>8251</v>
      </c>
      <c r="H71" s="474">
        <v>5418</v>
      </c>
      <c r="I71" s="474">
        <v>35</v>
      </c>
      <c r="J71" s="474">
        <v>31</v>
      </c>
      <c r="K71" s="474">
        <v>4</v>
      </c>
      <c r="L71" s="474">
        <v>125</v>
      </c>
      <c r="M71" s="474">
        <v>79</v>
      </c>
      <c r="N71" s="474">
        <v>8068</v>
      </c>
      <c r="O71" s="474">
        <v>2207</v>
      </c>
      <c r="P71" s="474">
        <v>2723</v>
      </c>
      <c r="Q71" s="472">
        <v>167</v>
      </c>
      <c r="R71" s="473">
        <v>10479</v>
      </c>
      <c r="S71" s="474">
        <v>10995</v>
      </c>
      <c r="T71" s="474">
        <v>50246</v>
      </c>
      <c r="U71" s="20"/>
      <c r="V71" s="21"/>
      <c r="W71" s="21">
        <f t="shared" si="4"/>
        <v>25547</v>
      </c>
      <c r="X71" s="21">
        <f t="shared" si="1"/>
        <v>25547</v>
      </c>
      <c r="Z71" s="15" t="s">
        <v>147</v>
      </c>
      <c r="AA71" s="22">
        <v>2.2816860465116302</v>
      </c>
      <c r="AB71" s="22">
        <v>1.9484225451967387</v>
      </c>
      <c r="AC71" s="22">
        <v>2.619718309859155</v>
      </c>
      <c r="AD71" s="22"/>
      <c r="AE71" s="22">
        <f t="shared" si="2"/>
        <v>1.2816860465116302</v>
      </c>
      <c r="AF71" s="22">
        <f t="shared" si="2"/>
        <v>0.94842254519673874</v>
      </c>
      <c r="AG71" s="22">
        <f t="shared" si="2"/>
        <v>1.619718309859155</v>
      </c>
      <c r="AH71" s="125"/>
    </row>
    <row r="72" spans="1:34" ht="19.899999999999999" customHeight="1">
      <c r="A72" s="472">
        <f t="shared" si="5"/>
        <v>65</v>
      </c>
      <c r="B72" s="473" t="s">
        <v>206</v>
      </c>
      <c r="C72" s="474">
        <v>41698</v>
      </c>
      <c r="D72" s="474">
        <v>31297</v>
      </c>
      <c r="E72" s="474">
        <v>10401</v>
      </c>
      <c r="F72" s="474">
        <v>41697</v>
      </c>
      <c r="G72" s="474">
        <v>31296</v>
      </c>
      <c r="H72" s="474">
        <v>10401</v>
      </c>
      <c r="I72" s="474">
        <v>1</v>
      </c>
      <c r="J72" s="474">
        <v>1</v>
      </c>
      <c r="K72" s="474">
        <v>0</v>
      </c>
      <c r="L72" s="474">
        <v>56</v>
      </c>
      <c r="M72" s="474">
        <v>134</v>
      </c>
      <c r="N72" s="474">
        <v>9477</v>
      </c>
      <c r="O72" s="474">
        <v>3318</v>
      </c>
      <c r="P72" s="474">
        <v>5252</v>
      </c>
      <c r="Q72" s="472">
        <v>267</v>
      </c>
      <c r="R72" s="473">
        <v>12985</v>
      </c>
      <c r="S72" s="474">
        <v>14919</v>
      </c>
      <c r="T72" s="474">
        <v>162143</v>
      </c>
      <c r="U72" s="20"/>
      <c r="V72" s="21"/>
      <c r="W72" s="21">
        <f t="shared" ref="W72:W89" si="6">+ROUND(T72-C72-L72-M72-N72-P72,0)</f>
        <v>105526</v>
      </c>
      <c r="X72" s="21">
        <f t="shared" si="1"/>
        <v>105526</v>
      </c>
      <c r="Z72" s="15" t="s">
        <v>148</v>
      </c>
      <c r="AA72" s="22">
        <v>3.0479935022602902</v>
      </c>
      <c r="AB72" s="22">
        <v>3.0587714910909698</v>
      </c>
      <c r="AC72" s="22">
        <v>4.2519083969465647</v>
      </c>
      <c r="AD72" s="22"/>
      <c r="AE72" s="22">
        <f t="shared" si="2"/>
        <v>2.0479935022602902</v>
      </c>
      <c r="AF72" s="22">
        <f t="shared" si="2"/>
        <v>2.0587714910909698</v>
      </c>
      <c r="AG72" s="22">
        <f t="shared" si="2"/>
        <v>3.2519083969465647</v>
      </c>
      <c r="AH72" s="125"/>
    </row>
    <row r="73" spans="1:34" ht="19.899999999999999" customHeight="1">
      <c r="A73" s="472">
        <f t="shared" si="5"/>
        <v>66</v>
      </c>
      <c r="B73" s="473" t="s">
        <v>171</v>
      </c>
      <c r="C73" s="474">
        <v>15802</v>
      </c>
      <c r="D73" s="474">
        <v>10823</v>
      </c>
      <c r="E73" s="474">
        <v>4979</v>
      </c>
      <c r="F73" s="474">
        <v>15802</v>
      </c>
      <c r="G73" s="474">
        <v>10823</v>
      </c>
      <c r="H73" s="474">
        <v>4979</v>
      </c>
      <c r="I73" s="474">
        <v>0</v>
      </c>
      <c r="J73" s="474">
        <v>0</v>
      </c>
      <c r="K73" s="474">
        <v>0</v>
      </c>
      <c r="L73" s="474">
        <v>122</v>
      </c>
      <c r="M73" s="474">
        <v>82</v>
      </c>
      <c r="N73" s="474">
        <v>6872</v>
      </c>
      <c r="O73" s="474">
        <v>2760</v>
      </c>
      <c r="P73" s="474">
        <v>3589</v>
      </c>
      <c r="Q73" s="472">
        <v>218</v>
      </c>
      <c r="R73" s="473">
        <v>9836</v>
      </c>
      <c r="S73" s="474">
        <v>10665</v>
      </c>
      <c r="T73" s="474">
        <v>68800</v>
      </c>
      <c r="U73" s="20"/>
      <c r="V73" s="21"/>
      <c r="W73" s="21">
        <f t="shared" si="6"/>
        <v>42333</v>
      </c>
      <c r="X73" s="21">
        <f t="shared" ref="X73:X89" si="7">ROUND(W73,0)</f>
        <v>42333</v>
      </c>
      <c r="Z73" s="15" t="s">
        <v>149</v>
      </c>
      <c r="AA73" s="22">
        <v>3.0309992145698499</v>
      </c>
      <c r="AB73" s="22">
        <v>2.4196024404644754</v>
      </c>
      <c r="AC73" s="22">
        <v>3.3692307692307693</v>
      </c>
      <c r="AD73" s="22"/>
      <c r="AE73" s="22">
        <f t="shared" ref="AE73:AG88" si="8">AA73-1</f>
        <v>2.0309992145698499</v>
      </c>
      <c r="AF73" s="22">
        <f t="shared" si="8"/>
        <v>1.4196024404644754</v>
      </c>
      <c r="AG73" s="22">
        <f t="shared" si="8"/>
        <v>2.3692307692307693</v>
      </c>
      <c r="AH73" s="125"/>
    </row>
    <row r="74" spans="1:34" ht="19.899999999999999" customHeight="1">
      <c r="A74" s="475">
        <f t="shared" si="5"/>
        <v>67</v>
      </c>
      <c r="B74" s="473" t="s">
        <v>172</v>
      </c>
      <c r="C74" s="474">
        <v>21415</v>
      </c>
      <c r="D74" s="474">
        <v>12849</v>
      </c>
      <c r="E74" s="474">
        <v>8566</v>
      </c>
      <c r="F74" s="474">
        <v>21414</v>
      </c>
      <c r="G74" s="474">
        <v>12849</v>
      </c>
      <c r="H74" s="474">
        <v>8565</v>
      </c>
      <c r="I74" s="474">
        <v>1</v>
      </c>
      <c r="J74" s="474">
        <v>0</v>
      </c>
      <c r="K74" s="474">
        <v>1</v>
      </c>
      <c r="L74" s="474">
        <v>138</v>
      </c>
      <c r="M74" s="474">
        <v>112</v>
      </c>
      <c r="N74" s="474">
        <v>9544</v>
      </c>
      <c r="O74" s="474">
        <v>3388</v>
      </c>
      <c r="P74" s="474">
        <v>4336</v>
      </c>
      <c r="Q74" s="475">
        <v>498</v>
      </c>
      <c r="R74" s="473">
        <v>13182</v>
      </c>
      <c r="S74" s="474">
        <v>14130</v>
      </c>
      <c r="T74" s="474">
        <v>67079</v>
      </c>
      <c r="U74" s="20"/>
      <c r="V74" s="21"/>
      <c r="W74" s="21">
        <f t="shared" si="6"/>
        <v>31534</v>
      </c>
      <c r="X74" s="21">
        <f t="shared" si="7"/>
        <v>31534</v>
      </c>
      <c r="Z74" s="15" t="s">
        <v>289</v>
      </c>
      <c r="AA74" s="22">
        <v>2.0702854790008201</v>
      </c>
      <c r="AB74" s="22">
        <v>1.87345025510204</v>
      </c>
      <c r="AC74" s="22">
        <v>2.1087378640776699</v>
      </c>
      <c r="AD74" s="22"/>
      <c r="AE74" s="22">
        <f t="shared" si="8"/>
        <v>1.0702854790008201</v>
      </c>
      <c r="AF74" s="22">
        <f t="shared" si="8"/>
        <v>0.87345025510204</v>
      </c>
      <c r="AG74" s="22">
        <f t="shared" si="8"/>
        <v>1.1087378640776699</v>
      </c>
      <c r="AH74" s="125"/>
    </row>
    <row r="75" spans="1:34" ht="19.899999999999999" customHeight="1">
      <c r="A75" s="475">
        <f t="shared" si="5"/>
        <v>68</v>
      </c>
      <c r="B75" s="473" t="s">
        <v>173</v>
      </c>
      <c r="C75" s="474">
        <v>14147</v>
      </c>
      <c r="D75" s="474">
        <v>8871</v>
      </c>
      <c r="E75" s="474">
        <v>5276</v>
      </c>
      <c r="F75" s="474">
        <v>14137</v>
      </c>
      <c r="G75" s="474">
        <v>8861</v>
      </c>
      <c r="H75" s="474">
        <v>5276</v>
      </c>
      <c r="I75" s="474">
        <v>10</v>
      </c>
      <c r="J75" s="474">
        <v>10</v>
      </c>
      <c r="K75" s="474">
        <v>0</v>
      </c>
      <c r="L75" s="474">
        <v>92</v>
      </c>
      <c r="M75" s="474">
        <v>73</v>
      </c>
      <c r="N75" s="474">
        <v>4170</v>
      </c>
      <c r="O75" s="474">
        <v>1509</v>
      </c>
      <c r="P75" s="474">
        <v>2051</v>
      </c>
      <c r="Q75" s="475">
        <v>152</v>
      </c>
      <c r="R75" s="473">
        <v>5844</v>
      </c>
      <c r="S75" s="474">
        <v>6386</v>
      </c>
      <c r="T75" s="474">
        <v>52145</v>
      </c>
      <c r="U75" s="20"/>
      <c r="V75" s="21"/>
      <c r="W75" s="21">
        <f t="shared" si="6"/>
        <v>31612</v>
      </c>
      <c r="X75" s="21">
        <f t="shared" si="7"/>
        <v>31612</v>
      </c>
      <c r="Z75" s="15" t="s">
        <v>290</v>
      </c>
      <c r="AA75" s="22">
        <v>2.83389999936999</v>
      </c>
      <c r="AB75" s="22">
        <v>2.2610321615557218</v>
      </c>
      <c r="AC75" s="22">
        <v>3.4807692307692308</v>
      </c>
      <c r="AD75" s="22"/>
      <c r="AE75" s="22">
        <f t="shared" si="8"/>
        <v>1.83389999936999</v>
      </c>
      <c r="AF75" s="22">
        <f t="shared" si="8"/>
        <v>1.2610321615557218</v>
      </c>
      <c r="AG75" s="22">
        <f t="shared" si="8"/>
        <v>2.4807692307692308</v>
      </c>
      <c r="AH75" s="125"/>
    </row>
    <row r="76" spans="1:34" ht="19.899999999999999" customHeight="1">
      <c r="A76" s="475">
        <f t="shared" si="5"/>
        <v>69</v>
      </c>
      <c r="B76" s="473" t="s">
        <v>254</v>
      </c>
      <c r="C76" s="474">
        <v>5650</v>
      </c>
      <c r="D76" s="474">
        <v>4497</v>
      </c>
      <c r="E76" s="474">
        <v>1153</v>
      </c>
      <c r="F76" s="474">
        <v>5650</v>
      </c>
      <c r="G76" s="474">
        <v>4497</v>
      </c>
      <c r="H76" s="474">
        <v>1153</v>
      </c>
      <c r="I76" s="474">
        <v>0</v>
      </c>
      <c r="J76" s="474">
        <v>0</v>
      </c>
      <c r="K76" s="474">
        <v>0</v>
      </c>
      <c r="L76" s="474">
        <v>12</v>
      </c>
      <c r="M76" s="474">
        <v>15</v>
      </c>
      <c r="N76" s="474">
        <v>724</v>
      </c>
      <c r="O76" s="474">
        <v>321</v>
      </c>
      <c r="P76" s="474">
        <v>467</v>
      </c>
      <c r="Q76" s="475">
        <v>42</v>
      </c>
      <c r="R76" s="473">
        <v>1072</v>
      </c>
      <c r="S76" s="474">
        <v>1218</v>
      </c>
      <c r="T76" s="474">
        <v>20215</v>
      </c>
      <c r="U76" s="20"/>
      <c r="V76" s="21"/>
      <c r="W76" s="21">
        <f t="shared" si="6"/>
        <v>13347</v>
      </c>
      <c r="X76" s="21">
        <f t="shared" si="7"/>
        <v>13347</v>
      </c>
      <c r="Z76" s="15" t="s">
        <v>18</v>
      </c>
      <c r="AA76" s="22">
        <v>3.1387874360847334</v>
      </c>
      <c r="AB76" s="22">
        <v>2.6826503340757202</v>
      </c>
      <c r="AC76" s="22">
        <v>2.6451612903225805</v>
      </c>
      <c r="AD76" s="22"/>
      <c r="AE76" s="22">
        <f t="shared" si="8"/>
        <v>2.1387874360847334</v>
      </c>
      <c r="AF76" s="22">
        <f t="shared" si="8"/>
        <v>1.6826503340757202</v>
      </c>
      <c r="AG76" s="22">
        <f t="shared" si="8"/>
        <v>1.6451612903225805</v>
      </c>
      <c r="AH76" s="125"/>
    </row>
    <row r="77" spans="1:34" ht="19.899999999999999" customHeight="1">
      <c r="A77" s="475">
        <f t="shared" si="5"/>
        <v>70</v>
      </c>
      <c r="B77" s="473" t="s">
        <v>255</v>
      </c>
      <c r="C77" s="474">
        <v>10199</v>
      </c>
      <c r="D77" s="474">
        <v>6666</v>
      </c>
      <c r="E77" s="474">
        <v>3533</v>
      </c>
      <c r="F77" s="474">
        <v>10199</v>
      </c>
      <c r="G77" s="474">
        <v>6666</v>
      </c>
      <c r="H77" s="474">
        <v>3533</v>
      </c>
      <c r="I77" s="474">
        <v>0</v>
      </c>
      <c r="J77" s="474">
        <v>0</v>
      </c>
      <c r="K77" s="474">
        <v>0</v>
      </c>
      <c r="L77" s="474">
        <v>76</v>
      </c>
      <c r="M77" s="474">
        <v>40</v>
      </c>
      <c r="N77" s="474">
        <v>3509</v>
      </c>
      <c r="O77" s="474">
        <v>1242</v>
      </c>
      <c r="P77" s="474">
        <v>1650</v>
      </c>
      <c r="Q77" s="475">
        <v>112</v>
      </c>
      <c r="R77" s="473">
        <v>4867</v>
      </c>
      <c r="S77" s="474">
        <v>5275</v>
      </c>
      <c r="T77" s="474">
        <v>40375</v>
      </c>
      <c r="U77" s="20"/>
      <c r="V77" s="21"/>
      <c r="W77" s="21">
        <f t="shared" si="6"/>
        <v>24901</v>
      </c>
      <c r="X77" s="21">
        <f t="shared" si="7"/>
        <v>24901</v>
      </c>
      <c r="Z77" s="15" t="s">
        <v>174</v>
      </c>
      <c r="AA77" s="22">
        <v>2.9607227688513</v>
      </c>
      <c r="AB77" s="22">
        <v>2.3220475614671505</v>
      </c>
      <c r="AC77" s="22">
        <v>3.2808988764044944</v>
      </c>
      <c r="AD77" s="22"/>
      <c r="AE77" s="22">
        <f t="shared" si="8"/>
        <v>1.9607227688513</v>
      </c>
      <c r="AF77" s="22">
        <f t="shared" si="8"/>
        <v>1.3220475614671505</v>
      </c>
      <c r="AG77" s="22">
        <f t="shared" si="8"/>
        <v>2.2808988764044944</v>
      </c>
      <c r="AH77" s="125"/>
    </row>
    <row r="78" spans="1:34" ht="19.899999999999999" customHeight="1">
      <c r="A78" s="475">
        <f t="shared" si="5"/>
        <v>71</v>
      </c>
      <c r="B78" s="473" t="s">
        <v>256</v>
      </c>
      <c r="C78" s="474">
        <v>15711</v>
      </c>
      <c r="D78" s="474">
        <v>10878</v>
      </c>
      <c r="E78" s="474">
        <v>4833</v>
      </c>
      <c r="F78" s="474">
        <v>15711</v>
      </c>
      <c r="G78" s="474">
        <v>10878</v>
      </c>
      <c r="H78" s="474">
        <v>4833</v>
      </c>
      <c r="I78" s="474">
        <v>0</v>
      </c>
      <c r="J78" s="474">
        <v>0</v>
      </c>
      <c r="K78" s="474">
        <v>0</v>
      </c>
      <c r="L78" s="474">
        <v>176</v>
      </c>
      <c r="M78" s="474">
        <v>97</v>
      </c>
      <c r="N78" s="474">
        <v>7255</v>
      </c>
      <c r="O78" s="474">
        <v>2667</v>
      </c>
      <c r="P78" s="474">
        <v>3550</v>
      </c>
      <c r="Q78" s="475">
        <v>163</v>
      </c>
      <c r="R78" s="473">
        <v>10195</v>
      </c>
      <c r="S78" s="474">
        <v>11078</v>
      </c>
      <c r="T78" s="474">
        <v>69587</v>
      </c>
      <c r="U78" s="20"/>
      <c r="V78" s="21"/>
      <c r="W78" s="21">
        <f t="shared" si="6"/>
        <v>42798</v>
      </c>
      <c r="X78" s="21">
        <f t="shared" si="7"/>
        <v>42798</v>
      </c>
      <c r="Z78" s="15" t="s">
        <v>175</v>
      </c>
      <c r="AA78" s="22">
        <v>3.0371257999969101</v>
      </c>
      <c r="AB78" s="22">
        <v>2.4047620409060899</v>
      </c>
      <c r="AC78" s="22">
        <v>3.2010582010582009</v>
      </c>
      <c r="AD78" s="22"/>
      <c r="AE78" s="22">
        <f t="shared" si="8"/>
        <v>2.0371257999969101</v>
      </c>
      <c r="AF78" s="22">
        <f t="shared" si="8"/>
        <v>1.4047620409060899</v>
      </c>
      <c r="AG78" s="22">
        <f t="shared" si="8"/>
        <v>2.2010582010582009</v>
      </c>
      <c r="AH78" s="125"/>
    </row>
    <row r="79" spans="1:34" ht="19.899999999999999" customHeight="1">
      <c r="A79" s="475">
        <f t="shared" si="5"/>
        <v>72</v>
      </c>
      <c r="B79" s="473" t="s">
        <v>257</v>
      </c>
      <c r="C79" s="474">
        <v>22780</v>
      </c>
      <c r="D79" s="474">
        <v>17095</v>
      </c>
      <c r="E79" s="474">
        <v>5685</v>
      </c>
      <c r="F79" s="474">
        <v>22764</v>
      </c>
      <c r="G79" s="474">
        <v>17079</v>
      </c>
      <c r="H79" s="474">
        <v>5685</v>
      </c>
      <c r="I79" s="474">
        <v>16</v>
      </c>
      <c r="J79" s="474">
        <v>16</v>
      </c>
      <c r="K79" s="474">
        <v>0</v>
      </c>
      <c r="L79" s="474">
        <v>47</v>
      </c>
      <c r="M79" s="474">
        <v>100</v>
      </c>
      <c r="N79" s="474">
        <v>3611</v>
      </c>
      <c r="O79" s="474">
        <v>1541</v>
      </c>
      <c r="P79" s="474">
        <v>2620</v>
      </c>
      <c r="Q79" s="475">
        <v>147</v>
      </c>
      <c r="R79" s="473">
        <v>5299</v>
      </c>
      <c r="S79" s="474">
        <v>6378</v>
      </c>
      <c r="T79" s="474">
        <v>91773</v>
      </c>
      <c r="U79" s="20"/>
      <c r="V79" s="21"/>
      <c r="W79" s="21">
        <f t="shared" si="6"/>
        <v>62615</v>
      </c>
      <c r="X79" s="21">
        <f t="shared" si="7"/>
        <v>62615</v>
      </c>
      <c r="Z79" s="15" t="s">
        <v>176</v>
      </c>
      <c r="AA79" s="22">
        <v>3.2377534745955798</v>
      </c>
      <c r="AB79" s="22">
        <v>4.0487044534413004</v>
      </c>
      <c r="AC79" s="22">
        <v>5.2881355932203391</v>
      </c>
      <c r="AD79" s="22"/>
      <c r="AE79" s="22">
        <f t="shared" si="8"/>
        <v>2.2377534745955798</v>
      </c>
      <c r="AF79" s="22">
        <f t="shared" si="8"/>
        <v>3.0487044534413004</v>
      </c>
      <c r="AG79" s="22">
        <f t="shared" si="8"/>
        <v>4.2881355932203391</v>
      </c>
      <c r="AH79" s="125"/>
    </row>
    <row r="80" spans="1:34" ht="19.899999999999999" customHeight="1">
      <c r="A80" s="475">
        <f t="shared" si="5"/>
        <v>73</v>
      </c>
      <c r="B80" s="473" t="s">
        <v>258</v>
      </c>
      <c r="C80" s="474">
        <v>31595</v>
      </c>
      <c r="D80" s="474">
        <v>28115</v>
      </c>
      <c r="E80" s="474">
        <v>3480</v>
      </c>
      <c r="F80" s="474">
        <v>31594</v>
      </c>
      <c r="G80" s="474">
        <v>28114</v>
      </c>
      <c r="H80" s="474">
        <v>3480</v>
      </c>
      <c r="I80" s="474">
        <v>1</v>
      </c>
      <c r="J80" s="474">
        <v>1</v>
      </c>
      <c r="K80" s="474">
        <v>0</v>
      </c>
      <c r="L80" s="474">
        <v>13</v>
      </c>
      <c r="M80" s="474">
        <v>276</v>
      </c>
      <c r="N80" s="474">
        <v>4162</v>
      </c>
      <c r="O80" s="474">
        <v>1835</v>
      </c>
      <c r="P80" s="474">
        <v>3303</v>
      </c>
      <c r="Q80" s="475">
        <v>145</v>
      </c>
      <c r="R80" s="473">
        <v>6286</v>
      </c>
      <c r="S80" s="474">
        <v>7754</v>
      </c>
      <c r="T80" s="474">
        <v>116424</v>
      </c>
      <c r="U80" s="20"/>
      <c r="V80" s="21"/>
      <c r="W80" s="21">
        <f t="shared" si="6"/>
        <v>77075</v>
      </c>
      <c r="X80" s="21">
        <f t="shared" si="7"/>
        <v>77075</v>
      </c>
      <c r="Z80" s="15" t="s">
        <v>177</v>
      </c>
      <c r="AA80" s="22">
        <v>2.8830019385425398</v>
      </c>
      <c r="AB80" s="22">
        <v>4.8387972508591099</v>
      </c>
      <c r="AC80" s="22">
        <v>6.5522388059701493</v>
      </c>
      <c r="AD80" s="22"/>
      <c r="AE80" s="22">
        <f t="shared" si="8"/>
        <v>1.8830019385425398</v>
      </c>
      <c r="AF80" s="22">
        <f t="shared" si="8"/>
        <v>3.8387972508591099</v>
      </c>
      <c r="AG80" s="22">
        <f t="shared" si="8"/>
        <v>5.5522388059701493</v>
      </c>
      <c r="AH80" s="125"/>
    </row>
    <row r="81" spans="1:34" ht="19.899999999999999" customHeight="1">
      <c r="A81" s="475">
        <f t="shared" si="5"/>
        <v>74</v>
      </c>
      <c r="B81" s="473" t="s">
        <v>259</v>
      </c>
      <c r="C81" s="474">
        <v>8570</v>
      </c>
      <c r="D81" s="474">
        <v>5655</v>
      </c>
      <c r="E81" s="474">
        <v>2915</v>
      </c>
      <c r="F81" s="474">
        <v>8570</v>
      </c>
      <c r="G81" s="474">
        <v>5655</v>
      </c>
      <c r="H81" s="474">
        <v>2915</v>
      </c>
      <c r="I81" s="474">
        <v>0</v>
      </c>
      <c r="J81" s="474">
        <v>0</v>
      </c>
      <c r="K81" s="474">
        <v>0</v>
      </c>
      <c r="L81" s="474">
        <v>39</v>
      </c>
      <c r="M81" s="474">
        <v>40</v>
      </c>
      <c r="N81" s="474">
        <v>3112</v>
      </c>
      <c r="O81" s="474">
        <v>1006</v>
      </c>
      <c r="P81" s="474">
        <v>1271</v>
      </c>
      <c r="Q81" s="475">
        <v>141</v>
      </c>
      <c r="R81" s="473">
        <v>4197</v>
      </c>
      <c r="S81" s="474">
        <v>4462</v>
      </c>
      <c r="T81" s="474">
        <v>29732</v>
      </c>
      <c r="U81" s="20"/>
      <c r="V81" s="21"/>
      <c r="W81" s="21">
        <f t="shared" si="6"/>
        <v>16700</v>
      </c>
      <c r="X81" s="21">
        <f t="shared" si="7"/>
        <v>16700</v>
      </c>
      <c r="Z81" s="15" t="s">
        <v>92</v>
      </c>
      <c r="AA81" s="22">
        <v>2.5648594377510041</v>
      </c>
      <c r="AB81" s="22">
        <v>2.0129096325719962</v>
      </c>
      <c r="AC81" s="22">
        <v>2.7288135593220337</v>
      </c>
      <c r="AD81" s="22"/>
      <c r="AE81" s="22">
        <f t="shared" si="8"/>
        <v>1.5648594377510041</v>
      </c>
      <c r="AF81" s="22">
        <f t="shared" si="8"/>
        <v>1.0129096325719962</v>
      </c>
      <c r="AG81" s="22">
        <f t="shared" si="8"/>
        <v>1.7288135593220337</v>
      </c>
      <c r="AH81" s="125"/>
    </row>
    <row r="82" spans="1:34" ht="19.899999999999999" customHeight="1">
      <c r="A82" s="475">
        <f t="shared" si="5"/>
        <v>75</v>
      </c>
      <c r="B82" s="476" t="s">
        <v>260</v>
      </c>
      <c r="C82" s="474">
        <v>4989</v>
      </c>
      <c r="D82" s="474">
        <v>3702</v>
      </c>
      <c r="E82" s="474">
        <v>1287</v>
      </c>
      <c r="F82" s="474">
        <v>4989</v>
      </c>
      <c r="G82" s="474">
        <v>3702</v>
      </c>
      <c r="H82" s="474">
        <v>1287</v>
      </c>
      <c r="I82" s="474">
        <v>0</v>
      </c>
      <c r="J82" s="474">
        <v>0</v>
      </c>
      <c r="K82" s="474">
        <v>0</v>
      </c>
      <c r="L82" s="474">
        <v>17</v>
      </c>
      <c r="M82" s="474">
        <v>22</v>
      </c>
      <c r="N82" s="474">
        <v>1004</v>
      </c>
      <c r="O82" s="474">
        <v>414</v>
      </c>
      <c r="P82" s="474">
        <v>553</v>
      </c>
      <c r="Q82" s="475">
        <v>33</v>
      </c>
      <c r="R82" s="476">
        <v>1457</v>
      </c>
      <c r="S82" s="474">
        <v>1596</v>
      </c>
      <c r="T82" s="474">
        <v>15958</v>
      </c>
      <c r="U82" s="20"/>
      <c r="V82" s="21"/>
      <c r="W82" s="21">
        <f t="shared" si="6"/>
        <v>9373</v>
      </c>
      <c r="X82" s="21">
        <f t="shared" si="7"/>
        <v>9373</v>
      </c>
      <c r="Z82" s="15" t="s">
        <v>93</v>
      </c>
      <c r="AA82" s="22">
        <v>2.5546161650321273</v>
      </c>
      <c r="AB82" s="22">
        <v>2.5438460508701501</v>
      </c>
      <c r="AC82" s="22">
        <v>2.7272727272727271</v>
      </c>
      <c r="AD82" s="22"/>
      <c r="AE82" s="22">
        <f t="shared" si="8"/>
        <v>1.5546161650321273</v>
      </c>
      <c r="AF82" s="22">
        <f t="shared" si="8"/>
        <v>1.5438460508701501</v>
      </c>
      <c r="AG82" s="22">
        <f t="shared" si="8"/>
        <v>1.7272727272727271</v>
      </c>
      <c r="AH82" s="125"/>
    </row>
    <row r="83" spans="1:34" ht="19.899999999999999" customHeight="1">
      <c r="A83" s="475">
        <f t="shared" si="5"/>
        <v>76</v>
      </c>
      <c r="B83" s="476" t="s">
        <v>261</v>
      </c>
      <c r="C83" s="474">
        <v>7552</v>
      </c>
      <c r="D83" s="474">
        <v>5096</v>
      </c>
      <c r="E83" s="474">
        <v>2456</v>
      </c>
      <c r="F83" s="474">
        <v>7552</v>
      </c>
      <c r="G83" s="474">
        <v>5096</v>
      </c>
      <c r="H83" s="474">
        <v>2456</v>
      </c>
      <c r="I83" s="474">
        <v>0</v>
      </c>
      <c r="J83" s="474">
        <v>0</v>
      </c>
      <c r="K83" s="474">
        <v>0</v>
      </c>
      <c r="L83" s="474">
        <v>15</v>
      </c>
      <c r="M83" s="474">
        <v>31</v>
      </c>
      <c r="N83" s="474">
        <v>1395</v>
      </c>
      <c r="O83" s="474">
        <v>590</v>
      </c>
      <c r="P83" s="474">
        <v>850</v>
      </c>
      <c r="Q83" s="475">
        <v>83</v>
      </c>
      <c r="R83" s="476">
        <v>2031</v>
      </c>
      <c r="S83" s="474">
        <v>2291</v>
      </c>
      <c r="T83" s="474">
        <v>24601</v>
      </c>
      <c r="U83" s="20"/>
      <c r="V83" s="21"/>
      <c r="W83" s="21">
        <f t="shared" si="6"/>
        <v>14758</v>
      </c>
      <c r="X83" s="21">
        <f t="shared" si="7"/>
        <v>14758</v>
      </c>
      <c r="Z83" s="15" t="s">
        <v>94</v>
      </c>
      <c r="AA83" s="22">
        <v>2.6398924105830499</v>
      </c>
      <c r="AB83" s="22">
        <v>2.638440860215054</v>
      </c>
      <c r="AC83" s="22">
        <v>2.9122807017543861</v>
      </c>
      <c r="AD83" s="22"/>
      <c r="AE83" s="22">
        <f t="shared" si="8"/>
        <v>1.6398924105830499</v>
      </c>
      <c r="AF83" s="22">
        <f t="shared" si="8"/>
        <v>1.638440860215054</v>
      </c>
      <c r="AG83" s="22">
        <f t="shared" si="8"/>
        <v>1.9122807017543861</v>
      </c>
      <c r="AH83" s="125"/>
    </row>
    <row r="84" spans="1:34" ht="19.899999999999999" customHeight="1">
      <c r="A84" s="475">
        <f t="shared" si="5"/>
        <v>77</v>
      </c>
      <c r="B84" s="476" t="s">
        <v>262</v>
      </c>
      <c r="C84" s="474">
        <v>12440</v>
      </c>
      <c r="D84" s="474">
        <v>8431</v>
      </c>
      <c r="E84" s="474">
        <v>4009</v>
      </c>
      <c r="F84" s="474">
        <v>12440</v>
      </c>
      <c r="G84" s="474">
        <v>8431</v>
      </c>
      <c r="H84" s="474">
        <v>4009</v>
      </c>
      <c r="I84" s="474">
        <v>0</v>
      </c>
      <c r="J84" s="474">
        <v>0</v>
      </c>
      <c r="K84" s="474">
        <v>0</v>
      </c>
      <c r="L84" s="474">
        <v>88</v>
      </c>
      <c r="M84" s="474">
        <v>38</v>
      </c>
      <c r="N84" s="474">
        <v>5884</v>
      </c>
      <c r="O84" s="474">
        <v>2506</v>
      </c>
      <c r="P84" s="474">
        <v>3170</v>
      </c>
      <c r="Q84" s="475">
        <v>162</v>
      </c>
      <c r="R84" s="476">
        <v>8516</v>
      </c>
      <c r="S84" s="474">
        <v>9180</v>
      </c>
      <c r="T84" s="474">
        <v>46902</v>
      </c>
      <c r="U84" s="20"/>
      <c r="V84" s="21"/>
      <c r="W84" s="21">
        <f t="shared" si="6"/>
        <v>25282</v>
      </c>
      <c r="X84" s="21">
        <f t="shared" si="7"/>
        <v>25282</v>
      </c>
      <c r="Z84" s="15" t="s">
        <v>193</v>
      </c>
      <c r="AA84" s="22">
        <v>2.5769999365688498</v>
      </c>
      <c r="AB84" s="22">
        <v>1.9377400793650801</v>
      </c>
      <c r="AC84" s="22">
        <v>2.1592920353982299</v>
      </c>
      <c r="AD84" s="22"/>
      <c r="AE84" s="22">
        <f t="shared" si="8"/>
        <v>1.5769999365688498</v>
      </c>
      <c r="AF84" s="22">
        <f t="shared" si="8"/>
        <v>0.93774007936508008</v>
      </c>
      <c r="AG84" s="22">
        <f t="shared" si="8"/>
        <v>1.1592920353982299</v>
      </c>
      <c r="AH84" s="125"/>
    </row>
    <row r="85" spans="1:34" ht="19.899999999999999" customHeight="1">
      <c r="A85" s="475">
        <f t="shared" si="5"/>
        <v>78</v>
      </c>
      <c r="B85" s="476" t="s">
        <v>263</v>
      </c>
      <c r="C85" s="474">
        <v>13047</v>
      </c>
      <c r="D85" s="474">
        <v>9099</v>
      </c>
      <c r="E85" s="474">
        <v>3948</v>
      </c>
      <c r="F85" s="474">
        <v>13047</v>
      </c>
      <c r="G85" s="474">
        <v>9099</v>
      </c>
      <c r="H85" s="474">
        <v>3948</v>
      </c>
      <c r="I85" s="474">
        <v>0</v>
      </c>
      <c r="J85" s="474">
        <v>0</v>
      </c>
      <c r="K85" s="474">
        <v>0</v>
      </c>
      <c r="L85" s="474">
        <v>74</v>
      </c>
      <c r="M85" s="474">
        <v>55</v>
      </c>
      <c r="N85" s="474">
        <v>4934</v>
      </c>
      <c r="O85" s="474">
        <v>1668</v>
      </c>
      <c r="P85" s="474">
        <v>2129</v>
      </c>
      <c r="Q85" s="475">
        <v>171</v>
      </c>
      <c r="R85" s="476">
        <v>6731</v>
      </c>
      <c r="S85" s="474">
        <v>7192</v>
      </c>
      <c r="T85" s="474">
        <v>47245</v>
      </c>
      <c r="U85" s="20"/>
      <c r="V85" s="21"/>
      <c r="W85" s="21">
        <f t="shared" si="6"/>
        <v>27006</v>
      </c>
      <c r="X85" s="21">
        <f t="shared" si="7"/>
        <v>27006</v>
      </c>
      <c r="Z85" s="15" t="s">
        <v>217</v>
      </c>
      <c r="AA85" s="22">
        <v>2.6617224648986002</v>
      </c>
      <c r="AB85" s="22">
        <v>2.0287190684133898</v>
      </c>
      <c r="AC85" s="22">
        <v>2.9393939393939394</v>
      </c>
      <c r="AD85" s="22"/>
      <c r="AE85" s="22">
        <f t="shared" si="8"/>
        <v>1.6617224648986002</v>
      </c>
      <c r="AF85" s="22">
        <f t="shared" si="8"/>
        <v>1.0287190684133898</v>
      </c>
      <c r="AG85" s="22">
        <f t="shared" si="8"/>
        <v>1.9393939393939394</v>
      </c>
      <c r="AH85" s="125"/>
    </row>
    <row r="86" spans="1:34" ht="19.899999999999999" customHeight="1">
      <c r="A86" s="475">
        <f t="shared" si="5"/>
        <v>79</v>
      </c>
      <c r="B86" s="476" t="s">
        <v>264</v>
      </c>
      <c r="C86" s="474">
        <v>7207</v>
      </c>
      <c r="D86" s="474">
        <v>5216</v>
      </c>
      <c r="E86" s="474">
        <v>1991</v>
      </c>
      <c r="F86" s="474">
        <v>7199</v>
      </c>
      <c r="G86" s="474">
        <v>5208</v>
      </c>
      <c r="H86" s="474">
        <v>1991</v>
      </c>
      <c r="I86" s="474">
        <v>8</v>
      </c>
      <c r="J86" s="474">
        <v>8</v>
      </c>
      <c r="K86" s="474">
        <v>0</v>
      </c>
      <c r="L86" s="474">
        <v>28</v>
      </c>
      <c r="M86" s="474">
        <v>23</v>
      </c>
      <c r="N86" s="474">
        <v>1420</v>
      </c>
      <c r="O86" s="474">
        <v>648</v>
      </c>
      <c r="P86" s="474">
        <v>899</v>
      </c>
      <c r="Q86" s="475">
        <v>53</v>
      </c>
      <c r="R86" s="476">
        <v>2119</v>
      </c>
      <c r="S86" s="474">
        <v>2370</v>
      </c>
      <c r="T86" s="474">
        <v>26529</v>
      </c>
      <c r="U86" s="20"/>
      <c r="V86" s="21"/>
      <c r="W86" s="21">
        <f t="shared" si="6"/>
        <v>16952</v>
      </c>
      <c r="X86" s="21">
        <f t="shared" si="7"/>
        <v>16952</v>
      </c>
      <c r="Z86" s="15" t="s">
        <v>218</v>
      </c>
      <c r="AA86" s="22">
        <v>3.0558922558922559</v>
      </c>
      <c r="AB86" s="22">
        <v>2.4133790737564325</v>
      </c>
      <c r="AC86" s="22">
        <v>3.5106382978723403</v>
      </c>
      <c r="AD86" s="22"/>
      <c r="AE86" s="22">
        <f t="shared" si="8"/>
        <v>2.0558922558922559</v>
      </c>
      <c r="AF86" s="22">
        <f t="shared" si="8"/>
        <v>1.4133790737564325</v>
      </c>
      <c r="AG86" s="22">
        <f t="shared" si="8"/>
        <v>2.5106382978723403</v>
      </c>
      <c r="AH86" s="125"/>
    </row>
    <row r="87" spans="1:34" ht="19.899999999999999" customHeight="1">
      <c r="A87" s="475">
        <f t="shared" si="5"/>
        <v>80</v>
      </c>
      <c r="B87" s="476" t="s">
        <v>74</v>
      </c>
      <c r="C87" s="474">
        <v>21105</v>
      </c>
      <c r="D87" s="474">
        <v>13776</v>
      </c>
      <c r="E87" s="474">
        <v>7329</v>
      </c>
      <c r="F87" s="474">
        <v>21105</v>
      </c>
      <c r="G87" s="474">
        <v>13776</v>
      </c>
      <c r="H87" s="474">
        <v>7329</v>
      </c>
      <c r="I87" s="474">
        <v>0</v>
      </c>
      <c r="J87" s="474">
        <v>0</v>
      </c>
      <c r="K87" s="474">
        <v>0</v>
      </c>
      <c r="L87" s="474">
        <v>315</v>
      </c>
      <c r="M87" s="474">
        <v>179</v>
      </c>
      <c r="N87" s="474">
        <v>9898</v>
      </c>
      <c r="O87" s="474">
        <v>2949</v>
      </c>
      <c r="P87" s="474">
        <v>4322</v>
      </c>
      <c r="Q87" s="475">
        <v>184</v>
      </c>
      <c r="R87" s="476">
        <v>13341</v>
      </c>
      <c r="S87" s="474">
        <v>14714</v>
      </c>
      <c r="T87" s="474">
        <v>100522</v>
      </c>
      <c r="U87" s="20"/>
      <c r="V87" s="21"/>
      <c r="W87" s="21">
        <f t="shared" si="6"/>
        <v>64703</v>
      </c>
      <c r="X87" s="21">
        <f t="shared" si="7"/>
        <v>64703</v>
      </c>
      <c r="Z87" s="15" t="s">
        <v>219</v>
      </c>
      <c r="AA87" s="22">
        <v>3.2866603485361501</v>
      </c>
      <c r="AB87" s="22">
        <v>2.5237655092973501</v>
      </c>
      <c r="AC87" s="22">
        <v>3.753968253968254</v>
      </c>
      <c r="AD87" s="22"/>
      <c r="AE87" s="22">
        <f t="shared" si="8"/>
        <v>2.2866603485361501</v>
      </c>
      <c r="AF87" s="22">
        <f t="shared" si="8"/>
        <v>1.5237655092973501</v>
      </c>
      <c r="AG87" s="22">
        <f t="shared" si="8"/>
        <v>2.753968253968254</v>
      </c>
      <c r="AH87" s="125"/>
    </row>
    <row r="88" spans="1:34" ht="19.899999999999999" customHeight="1">
      <c r="A88" s="475">
        <f t="shared" si="5"/>
        <v>81</v>
      </c>
      <c r="B88" s="476" t="s">
        <v>312</v>
      </c>
      <c r="C88" s="474">
        <v>13237</v>
      </c>
      <c r="D88" s="474">
        <v>7997</v>
      </c>
      <c r="E88" s="474">
        <v>5240</v>
      </c>
      <c r="F88" s="474">
        <v>13233</v>
      </c>
      <c r="G88" s="474">
        <v>7993</v>
      </c>
      <c r="H88" s="474">
        <v>5240</v>
      </c>
      <c r="I88" s="474">
        <v>4</v>
      </c>
      <c r="J88" s="474">
        <v>4</v>
      </c>
      <c r="K88" s="474">
        <v>0</v>
      </c>
      <c r="L88" s="474">
        <v>76</v>
      </c>
      <c r="M88" s="474">
        <v>63</v>
      </c>
      <c r="N88" s="474">
        <v>5746</v>
      </c>
      <c r="O88" s="474">
        <v>2305</v>
      </c>
      <c r="P88" s="474">
        <v>2920</v>
      </c>
      <c r="Q88" s="475">
        <v>265</v>
      </c>
      <c r="R88" s="476">
        <v>8190</v>
      </c>
      <c r="S88" s="474">
        <v>8805</v>
      </c>
      <c r="T88" s="474">
        <v>51425</v>
      </c>
      <c r="U88" s="20"/>
      <c r="V88" s="21"/>
      <c r="W88" s="21">
        <f t="shared" si="6"/>
        <v>29383</v>
      </c>
      <c r="X88" s="21">
        <f t="shared" si="7"/>
        <v>29383</v>
      </c>
      <c r="Z88" s="15" t="s">
        <v>223</v>
      </c>
      <c r="AA88" s="22">
        <v>2.6898285038438794</v>
      </c>
      <c r="AB88" s="22">
        <v>2.17894754645069</v>
      </c>
      <c r="AC88" s="22">
        <v>2.7321428571428572</v>
      </c>
      <c r="AD88" s="22"/>
      <c r="AE88" s="22">
        <f t="shared" si="8"/>
        <v>1.6898285038438794</v>
      </c>
      <c r="AF88" s="22">
        <f t="shared" si="8"/>
        <v>1.17894754645069</v>
      </c>
      <c r="AG88" s="22">
        <f t="shared" si="8"/>
        <v>1.7321428571428572</v>
      </c>
      <c r="AH88" s="125"/>
    </row>
    <row r="89" spans="1:34" ht="19.899999999999999" customHeight="1">
      <c r="A89" s="477"/>
      <c r="B89" s="478" t="s">
        <v>882</v>
      </c>
      <c r="C89" s="474">
        <v>0</v>
      </c>
      <c r="D89" s="474">
        <v>0</v>
      </c>
      <c r="E89" s="474">
        <v>0</v>
      </c>
      <c r="F89" s="474">
        <v>0</v>
      </c>
      <c r="G89" s="474">
        <v>0</v>
      </c>
      <c r="H89" s="474">
        <v>0</v>
      </c>
      <c r="I89" s="474">
        <v>0</v>
      </c>
      <c r="J89" s="474">
        <v>0</v>
      </c>
      <c r="K89" s="474">
        <v>0</v>
      </c>
      <c r="L89" s="474">
        <v>16</v>
      </c>
      <c r="M89" s="474">
        <v>6</v>
      </c>
      <c r="N89" s="474">
        <v>1019</v>
      </c>
      <c r="O89" s="474">
        <v>304</v>
      </c>
      <c r="P89" s="474">
        <v>353</v>
      </c>
      <c r="Q89" s="477">
        <v>554</v>
      </c>
      <c r="R89" s="478">
        <v>1345</v>
      </c>
      <c r="S89" s="474">
        <v>1394</v>
      </c>
      <c r="T89" s="474">
        <v>2633</v>
      </c>
      <c r="U89" s="20"/>
      <c r="V89" s="21"/>
      <c r="W89" s="21">
        <f t="shared" si="6"/>
        <v>1239</v>
      </c>
      <c r="X89" s="21">
        <f t="shared" si="7"/>
        <v>1239</v>
      </c>
      <c r="Z89" s="15" t="s">
        <v>145</v>
      </c>
      <c r="AA89" s="22">
        <v>2.6898285038438794</v>
      </c>
      <c r="AB89" s="22">
        <v>2.17894754645069</v>
      </c>
      <c r="AC89" s="22">
        <v>2.7321428571428572</v>
      </c>
      <c r="AD89" s="22"/>
      <c r="AE89" s="22">
        <f t="shared" ref="AE89:AG90" si="9">AA89-1</f>
        <v>1.6898285038438794</v>
      </c>
      <c r="AF89" s="22">
        <f t="shared" si="9"/>
        <v>1.17894754645069</v>
      </c>
      <c r="AG89" s="22">
        <f t="shared" si="9"/>
        <v>1.7321428571428572</v>
      </c>
      <c r="AH89" s="125"/>
    </row>
    <row r="90" spans="1:34" ht="33.6" customHeight="1">
      <c r="A90" s="781" t="s">
        <v>571</v>
      </c>
      <c r="B90" s="782"/>
      <c r="C90" s="479">
        <v>3133933</v>
      </c>
      <c r="D90" s="479">
        <v>2023670</v>
      </c>
      <c r="E90" s="479">
        <v>1110263</v>
      </c>
      <c r="F90" s="479">
        <v>3133244</v>
      </c>
      <c r="G90" s="479">
        <v>2023181</v>
      </c>
      <c r="H90" s="479">
        <v>1110063</v>
      </c>
      <c r="I90" s="479">
        <v>689</v>
      </c>
      <c r="J90" s="479">
        <v>489</v>
      </c>
      <c r="K90" s="479">
        <v>200</v>
      </c>
      <c r="L90" s="480">
        <v>26656</v>
      </c>
      <c r="M90" s="480">
        <v>14620</v>
      </c>
      <c r="N90" s="480">
        <v>1582637</v>
      </c>
      <c r="O90" s="480">
        <v>564265</v>
      </c>
      <c r="P90" s="480">
        <v>742103</v>
      </c>
      <c r="Q90" s="781">
        <v>41797</v>
      </c>
      <c r="R90" s="782">
        <v>2188178</v>
      </c>
      <c r="S90" s="479">
        <v>2366016</v>
      </c>
      <c r="T90" s="479">
        <v>12458357</v>
      </c>
      <c r="U90" s="20"/>
      <c r="V90" s="24"/>
      <c r="W90" s="143"/>
      <c r="X90" s="24"/>
      <c r="Y90" s="24"/>
      <c r="Z90" s="24"/>
      <c r="AA90" s="22">
        <v>2.6898285038438794</v>
      </c>
      <c r="AB90" s="22">
        <v>2.17894754645069</v>
      </c>
      <c r="AC90" s="22">
        <v>2.7321428571428572</v>
      </c>
      <c r="AD90" s="22"/>
      <c r="AE90" s="22">
        <f t="shared" si="9"/>
        <v>1.6898285038438794</v>
      </c>
      <c r="AF90" s="22">
        <f t="shared" si="9"/>
        <v>1.17894754645069</v>
      </c>
      <c r="AG90" s="22">
        <f t="shared" si="9"/>
        <v>1.7321428571428572</v>
      </c>
    </row>
    <row r="91" spans="1:34" s="8" customFormat="1" ht="19.899999999999999" customHeight="1">
      <c r="A91" s="745" t="s">
        <v>331</v>
      </c>
      <c r="B91" s="745"/>
      <c r="C91" s="745"/>
      <c r="D91" s="745"/>
      <c r="E91" s="745"/>
      <c r="F91" s="745"/>
      <c r="G91" s="745"/>
      <c r="H91" s="745"/>
      <c r="I91" s="745"/>
      <c r="J91" s="745"/>
      <c r="K91" s="745"/>
      <c r="L91" s="745"/>
      <c r="M91" s="745"/>
      <c r="N91" s="745"/>
      <c r="O91" s="745"/>
      <c r="P91" s="745"/>
      <c r="Q91" s="745"/>
      <c r="R91" s="745"/>
      <c r="S91" s="745"/>
      <c r="T91" s="745"/>
      <c r="W91" s="145">
        <f>SUM(W8:W89)</f>
        <v>6958408</v>
      </c>
      <c r="X91" s="145">
        <f>SUM(X8:X89)</f>
        <v>6958408</v>
      </c>
    </row>
    <row r="92" spans="1:34" ht="12" customHeight="1">
      <c r="N92" s="15" t="s">
        <v>271</v>
      </c>
    </row>
    <row r="93" spans="1:34">
      <c r="L93" s="21"/>
      <c r="M93" s="21"/>
      <c r="N93" s="21"/>
      <c r="O93" s="310"/>
      <c r="P93" s="21"/>
      <c r="Q93" s="21"/>
      <c r="R93" s="21"/>
      <c r="S93" s="21"/>
      <c r="T93" s="21"/>
      <c r="U93" s="21">
        <f t="shared" ref="U93:AG93" si="10">+U92-U90</f>
        <v>0</v>
      </c>
      <c r="V93" s="21">
        <f t="shared" si="10"/>
        <v>0</v>
      </c>
      <c r="W93" s="21">
        <f t="shared" si="10"/>
        <v>0</v>
      </c>
      <c r="X93" s="21">
        <f t="shared" si="10"/>
        <v>0</v>
      </c>
      <c r="Y93" s="21">
        <f t="shared" si="10"/>
        <v>0</v>
      </c>
      <c r="Z93" s="21">
        <f t="shared" si="10"/>
        <v>0</v>
      </c>
      <c r="AA93" s="21">
        <f t="shared" si="10"/>
        <v>-2.6898285038438794</v>
      </c>
      <c r="AB93" s="21">
        <f t="shared" si="10"/>
        <v>-2.17894754645069</v>
      </c>
      <c r="AC93" s="21">
        <f t="shared" si="10"/>
        <v>-2.7321428571428572</v>
      </c>
      <c r="AD93" s="21">
        <f t="shared" si="10"/>
        <v>0</v>
      </c>
      <c r="AE93" s="21">
        <f t="shared" si="10"/>
        <v>-1.6898285038438794</v>
      </c>
      <c r="AF93" s="21">
        <f t="shared" si="10"/>
        <v>-1.17894754645069</v>
      </c>
      <c r="AG93" s="21">
        <f t="shared" si="10"/>
        <v>-1.7321428571428572</v>
      </c>
    </row>
    <row r="94" spans="1:34">
      <c r="L94" s="21"/>
      <c r="M94" s="21"/>
      <c r="N94" s="21"/>
      <c r="O94" s="21"/>
      <c r="P94" s="21"/>
      <c r="Q94" s="21"/>
      <c r="R94" s="21"/>
      <c r="S94" s="21"/>
      <c r="T94" s="21"/>
    </row>
    <row r="95" spans="1:34">
      <c r="N95" s="21"/>
      <c r="O95" s="310"/>
    </row>
    <row r="96" spans="1:34">
      <c r="P96" s="21"/>
    </row>
    <row r="97" spans="14:14">
      <c r="N97" s="21"/>
    </row>
  </sheetData>
  <mergeCells count="28">
    <mergeCell ref="A4:A7"/>
    <mergeCell ref="O5:P5"/>
    <mergeCell ref="A91:T91"/>
    <mergeCell ref="C4:K4"/>
    <mergeCell ref="H6:H7"/>
    <mergeCell ref="I6:I7"/>
    <mergeCell ref="F5:H5"/>
    <mergeCell ref="B4:B7"/>
    <mergeCell ref="A90:B90"/>
    <mergeCell ref="F6:F7"/>
    <mergeCell ref="L4:P4"/>
    <mergeCell ref="Q4:Q7"/>
    <mergeCell ref="R4:R7"/>
    <mergeCell ref="S4:S7"/>
    <mergeCell ref="T4:T7"/>
    <mergeCell ref="L5:L7"/>
    <mergeCell ref="M5:M7"/>
    <mergeCell ref="Q90:R90"/>
    <mergeCell ref="C5:C7"/>
    <mergeCell ref="D5:D7"/>
    <mergeCell ref="E5:E7"/>
    <mergeCell ref="O6:O7"/>
    <mergeCell ref="P6:P7"/>
    <mergeCell ref="K6:K7"/>
    <mergeCell ref="N5:N7"/>
    <mergeCell ref="G6:G7"/>
    <mergeCell ref="J6:J7"/>
    <mergeCell ref="I5:K5"/>
  </mergeCells>
  <phoneticPr fontId="6" type="noConversion"/>
  <printOptions horizontalCentered="1"/>
  <pageMargins left="0.23622047244094491" right="0" top="0" bottom="0" header="0" footer="0"/>
  <pageSetup paperSize="9" scale="3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7">
    <tabColor theme="4" tint="0.39997558519241921"/>
  </sheetPr>
  <dimension ref="A1:R131"/>
  <sheetViews>
    <sheetView showGridLines="0" showZeros="0" topLeftCell="A43" zoomScale="85" zoomScaleNormal="85" workbookViewId="0">
      <selection activeCell="I61" sqref="I61"/>
    </sheetView>
  </sheetViews>
  <sheetFormatPr defaultColWidth="9.28515625" defaultRowHeight="15"/>
  <cols>
    <col min="1" max="1" width="46.7109375" style="2" customWidth="1"/>
    <col min="2" max="8" width="11.5703125" style="2" customWidth="1"/>
    <col min="9" max="9" width="12.5703125" style="2" customWidth="1"/>
    <col min="10" max="10" width="11.28515625" style="2" customWidth="1"/>
    <col min="11" max="11" width="10.5703125" style="2" customWidth="1"/>
    <col min="12" max="12" width="10.42578125" style="2" customWidth="1"/>
    <col min="13" max="13" width="11" style="2" customWidth="1"/>
    <col min="14" max="225" width="9.28515625" style="2"/>
    <col min="226" max="226" width="26.7109375" style="2" customWidth="1"/>
    <col min="227" max="16384" width="9.28515625" style="2"/>
  </cols>
  <sheetData>
    <row r="1" spans="1:14" ht="19.149999999999999" customHeight="1"/>
    <row r="2" spans="1:14" ht="27" customHeight="1">
      <c r="A2" s="796" t="s">
        <v>372</v>
      </c>
      <c r="B2" s="796"/>
      <c r="C2" s="796"/>
      <c r="D2" s="796"/>
      <c r="E2" s="796"/>
      <c r="F2" s="796"/>
      <c r="G2" s="796"/>
      <c r="H2" s="796"/>
      <c r="I2" s="796"/>
      <c r="J2" s="796"/>
      <c r="K2" s="796"/>
      <c r="L2" s="796"/>
      <c r="M2" s="796"/>
    </row>
    <row r="3" spans="1:14" ht="15" customHeight="1" thickBot="1">
      <c r="A3" s="797" t="s">
        <v>371</v>
      </c>
      <c r="B3" s="797"/>
      <c r="C3" s="797"/>
      <c r="D3" s="797"/>
      <c r="E3" s="797"/>
      <c r="F3" s="797"/>
      <c r="G3" s="797"/>
      <c r="H3" s="797"/>
      <c r="I3" s="797"/>
      <c r="J3" s="797"/>
      <c r="K3" s="797"/>
      <c r="L3" s="797"/>
      <c r="M3" s="797"/>
    </row>
    <row r="4" spans="1:14" ht="34.9" customHeight="1" thickBot="1">
      <c r="A4" s="484" t="s">
        <v>868</v>
      </c>
      <c r="B4" s="484" t="s">
        <v>507</v>
      </c>
      <c r="C4" s="485" t="s">
        <v>520</v>
      </c>
      <c r="D4" s="485" t="s">
        <v>521</v>
      </c>
      <c r="E4" s="485" t="s">
        <v>522</v>
      </c>
      <c r="F4" s="484" t="s">
        <v>523</v>
      </c>
      <c r="G4" s="484" t="s">
        <v>524</v>
      </c>
      <c r="H4" s="484" t="s">
        <v>525</v>
      </c>
      <c r="I4" s="484" t="s">
        <v>526</v>
      </c>
      <c r="J4" s="484" t="s">
        <v>527</v>
      </c>
      <c r="K4" s="484" t="s">
        <v>528</v>
      </c>
      <c r="L4" s="484" t="s">
        <v>529</v>
      </c>
      <c r="M4" s="484" t="s">
        <v>530</v>
      </c>
    </row>
    <row r="5" spans="1:14" ht="36" customHeight="1" thickBot="1">
      <c r="A5" s="798" t="s">
        <v>489</v>
      </c>
      <c r="B5" s="799"/>
      <c r="C5" s="799"/>
      <c r="D5" s="799"/>
      <c r="E5" s="799"/>
      <c r="F5" s="799"/>
      <c r="G5" s="799"/>
      <c r="H5" s="799"/>
      <c r="I5" s="799"/>
      <c r="J5" s="799"/>
      <c r="K5" s="799"/>
      <c r="L5" s="799"/>
      <c r="M5" s="799"/>
    </row>
    <row r="6" spans="1:14" ht="16.5" thickBot="1">
      <c r="A6" s="486" t="s">
        <v>492</v>
      </c>
      <c r="B6" s="487">
        <v>3785</v>
      </c>
      <c r="C6" s="487">
        <v>3788</v>
      </c>
      <c r="D6" s="487">
        <v>3792</v>
      </c>
      <c r="E6" s="487">
        <v>3787</v>
      </c>
      <c r="F6" s="487">
        <v>3784</v>
      </c>
      <c r="G6" s="487">
        <v>3779</v>
      </c>
      <c r="H6" s="487">
        <v>3778</v>
      </c>
      <c r="I6" s="487">
        <v>3771</v>
      </c>
      <c r="J6" s="487"/>
      <c r="K6" s="487"/>
      <c r="L6" s="487"/>
      <c r="M6" s="487"/>
    </row>
    <row r="7" spans="1:14" ht="16.5" thickBot="1">
      <c r="A7" s="486" t="s">
        <v>493</v>
      </c>
      <c r="B7" s="487">
        <v>6532</v>
      </c>
      <c r="C7" s="487">
        <v>6548</v>
      </c>
      <c r="D7" s="487">
        <v>6554</v>
      </c>
      <c r="E7" s="487">
        <v>6545</v>
      </c>
      <c r="F7" s="487">
        <v>6539</v>
      </c>
      <c r="G7" s="487">
        <v>6527</v>
      </c>
      <c r="H7" s="487">
        <v>6531</v>
      </c>
      <c r="I7" s="487">
        <v>6531</v>
      </c>
      <c r="J7" s="487"/>
      <c r="K7" s="487"/>
      <c r="L7" s="487"/>
      <c r="M7" s="487"/>
    </row>
    <row r="8" spans="1:14" ht="16.5" thickBot="1">
      <c r="A8" s="488" t="s">
        <v>494</v>
      </c>
      <c r="B8" s="489">
        <v>10317</v>
      </c>
      <c r="C8" s="489">
        <v>10336</v>
      </c>
      <c r="D8" s="489">
        <v>10346</v>
      </c>
      <c r="E8" s="489">
        <v>10332</v>
      </c>
      <c r="F8" s="489">
        <v>10323</v>
      </c>
      <c r="G8" s="489">
        <v>10306</v>
      </c>
      <c r="H8" s="489">
        <v>10309</v>
      </c>
      <c r="I8" s="489">
        <v>10302</v>
      </c>
      <c r="J8" s="489">
        <f t="shared" ref="J8:K8" si="0">SUM(J6:J7)</f>
        <v>0</v>
      </c>
      <c r="K8" s="489">
        <f t="shared" si="0"/>
        <v>0</v>
      </c>
      <c r="L8" s="489">
        <f>SUM(L6:L7)</f>
        <v>0</v>
      </c>
      <c r="M8" s="490">
        <f>SUM(M6:M7)</f>
        <v>0</v>
      </c>
    </row>
    <row r="9" spans="1:14" ht="34.5" customHeight="1" thickBot="1">
      <c r="A9" s="798" t="s">
        <v>495</v>
      </c>
      <c r="B9" s="799"/>
      <c r="C9" s="799"/>
      <c r="D9" s="799"/>
      <c r="E9" s="799"/>
      <c r="F9" s="799"/>
      <c r="G9" s="799"/>
      <c r="H9" s="799"/>
      <c r="I9" s="799"/>
      <c r="J9" s="799"/>
      <c r="K9" s="799"/>
      <c r="L9" s="799"/>
      <c r="M9" s="799"/>
    </row>
    <row r="10" spans="1:14" ht="16.5" thickBot="1">
      <c r="A10" s="486" t="s">
        <v>492</v>
      </c>
      <c r="B10" s="487">
        <v>351</v>
      </c>
      <c r="C10" s="487">
        <v>350</v>
      </c>
      <c r="D10" s="487">
        <v>351</v>
      </c>
      <c r="E10" s="487">
        <v>350</v>
      </c>
      <c r="F10" s="487">
        <v>350</v>
      </c>
      <c r="G10" s="487">
        <v>349</v>
      </c>
      <c r="H10" s="487">
        <v>349</v>
      </c>
      <c r="I10" s="487">
        <v>347</v>
      </c>
      <c r="J10" s="487"/>
      <c r="K10" s="487"/>
      <c r="L10" s="487"/>
      <c r="M10" s="487"/>
    </row>
    <row r="11" spans="1:14" ht="16.5" thickBot="1">
      <c r="A11" s="486" t="s">
        <v>493</v>
      </c>
      <c r="B11" s="487">
        <v>3065</v>
      </c>
      <c r="C11" s="487">
        <v>3043</v>
      </c>
      <c r="D11" s="487">
        <v>3017</v>
      </c>
      <c r="E11" s="487">
        <v>2977</v>
      </c>
      <c r="F11" s="487">
        <v>2967</v>
      </c>
      <c r="G11" s="487">
        <v>2937</v>
      </c>
      <c r="H11" s="487">
        <v>2926</v>
      </c>
      <c r="I11" s="487">
        <v>2902</v>
      </c>
      <c r="J11" s="487"/>
      <c r="K11" s="487"/>
      <c r="L11" s="487"/>
      <c r="M11" s="487"/>
    </row>
    <row r="12" spans="1:14" ht="16.5" thickBot="1">
      <c r="A12" s="488" t="s">
        <v>494</v>
      </c>
      <c r="B12" s="489">
        <v>3416</v>
      </c>
      <c r="C12" s="489">
        <v>3393</v>
      </c>
      <c r="D12" s="489">
        <v>3368</v>
      </c>
      <c r="E12" s="489">
        <v>3327</v>
      </c>
      <c r="F12" s="489">
        <v>3317</v>
      </c>
      <c r="G12" s="489">
        <v>3286</v>
      </c>
      <c r="H12" s="489">
        <v>3275</v>
      </c>
      <c r="I12" s="489">
        <v>3249</v>
      </c>
      <c r="J12" s="489">
        <f t="shared" ref="J12:M12" si="1">SUM(J10:J11)</f>
        <v>0</v>
      </c>
      <c r="K12" s="489">
        <f t="shared" si="1"/>
        <v>0</v>
      </c>
      <c r="L12" s="489">
        <f t="shared" si="1"/>
        <v>0</v>
      </c>
      <c r="M12" s="489">
        <f t="shared" si="1"/>
        <v>0</v>
      </c>
    </row>
    <row r="13" spans="1:14" ht="39" customHeight="1" thickBot="1">
      <c r="A13" s="798" t="s">
        <v>496</v>
      </c>
      <c r="B13" s="799"/>
      <c r="C13" s="799"/>
      <c r="D13" s="799"/>
      <c r="E13" s="799"/>
      <c r="F13" s="799"/>
      <c r="G13" s="799"/>
      <c r="H13" s="799"/>
      <c r="I13" s="799"/>
      <c r="J13" s="799"/>
      <c r="K13" s="799"/>
      <c r="L13" s="799"/>
      <c r="M13" s="799"/>
    </row>
    <row r="14" spans="1:14" ht="16.5" thickBot="1">
      <c r="A14" s="486" t="s">
        <v>492</v>
      </c>
      <c r="B14" s="487">
        <v>564</v>
      </c>
      <c r="C14" s="487">
        <v>563</v>
      </c>
      <c r="D14" s="487">
        <v>565</v>
      </c>
      <c r="E14" s="487">
        <v>566</v>
      </c>
      <c r="F14" s="487">
        <v>566</v>
      </c>
      <c r="G14" s="487">
        <v>567</v>
      </c>
      <c r="H14" s="487">
        <v>567</v>
      </c>
      <c r="I14" s="487">
        <v>561</v>
      </c>
      <c r="J14" s="487"/>
      <c r="K14" s="487"/>
      <c r="L14" s="487"/>
      <c r="M14" s="487"/>
      <c r="N14" s="10"/>
    </row>
    <row r="15" spans="1:14" ht="16.5" thickBot="1">
      <c r="A15" s="486" t="s">
        <v>493</v>
      </c>
      <c r="B15" s="487">
        <v>3517</v>
      </c>
      <c r="C15" s="487">
        <v>3523</v>
      </c>
      <c r="D15" s="487">
        <v>3539</v>
      </c>
      <c r="E15" s="487">
        <v>3527</v>
      </c>
      <c r="F15" s="487">
        <v>3529</v>
      </c>
      <c r="G15" s="487">
        <v>3515</v>
      </c>
      <c r="H15" s="487">
        <v>3507</v>
      </c>
      <c r="I15" s="487">
        <v>3489</v>
      </c>
      <c r="J15" s="487"/>
      <c r="K15" s="487"/>
      <c r="L15" s="487"/>
      <c r="M15" s="487"/>
      <c r="N15" s="10"/>
    </row>
    <row r="16" spans="1:14" ht="16.5" thickBot="1">
      <c r="A16" s="488" t="s">
        <v>494</v>
      </c>
      <c r="B16" s="489">
        <v>4081</v>
      </c>
      <c r="C16" s="489">
        <v>4086</v>
      </c>
      <c r="D16" s="489">
        <v>4104</v>
      </c>
      <c r="E16" s="489">
        <v>4093</v>
      </c>
      <c r="F16" s="489">
        <v>4095</v>
      </c>
      <c r="G16" s="489">
        <v>4082</v>
      </c>
      <c r="H16" s="489">
        <v>4074</v>
      </c>
      <c r="I16" s="489">
        <v>4050</v>
      </c>
      <c r="J16" s="489">
        <f t="shared" ref="J16" si="2">SUM(J14:J15)</f>
        <v>0</v>
      </c>
      <c r="K16" s="489">
        <f>SUM(K14:K15)</f>
        <v>0</v>
      </c>
      <c r="L16" s="489">
        <f>SUM(L14:L15)</f>
        <v>0</v>
      </c>
      <c r="M16" s="489">
        <f>SUM(M14:M15)</f>
        <v>0</v>
      </c>
      <c r="N16" s="10"/>
    </row>
    <row r="17" spans="1:18" ht="33.75" customHeight="1" thickBot="1">
      <c r="A17" s="798" t="s">
        <v>499</v>
      </c>
      <c r="B17" s="799"/>
      <c r="C17" s="799"/>
      <c r="D17" s="799"/>
      <c r="E17" s="799"/>
      <c r="F17" s="799"/>
      <c r="G17" s="799"/>
      <c r="H17" s="799"/>
      <c r="I17" s="799"/>
      <c r="J17" s="799"/>
      <c r="K17" s="799"/>
      <c r="L17" s="799"/>
      <c r="M17" s="799"/>
      <c r="N17" s="10"/>
    </row>
    <row r="18" spans="1:18" ht="16.5" thickBot="1">
      <c r="A18" s="486" t="s">
        <v>492</v>
      </c>
      <c r="B18" s="487">
        <v>659</v>
      </c>
      <c r="C18" s="487">
        <v>662</v>
      </c>
      <c r="D18" s="487">
        <v>663</v>
      </c>
      <c r="E18" s="487">
        <v>661</v>
      </c>
      <c r="F18" s="487">
        <v>661</v>
      </c>
      <c r="G18" s="487">
        <v>661</v>
      </c>
      <c r="H18" s="487">
        <v>663</v>
      </c>
      <c r="I18" s="487">
        <v>661</v>
      </c>
      <c r="J18" s="487"/>
      <c r="K18" s="487"/>
      <c r="L18" s="487"/>
      <c r="M18" s="487"/>
    </row>
    <row r="19" spans="1:18" ht="16.5" thickBot="1">
      <c r="A19" s="486" t="s">
        <v>493</v>
      </c>
      <c r="B19" s="487">
        <v>1787</v>
      </c>
      <c r="C19" s="487">
        <v>1789</v>
      </c>
      <c r="D19" s="487">
        <v>1786</v>
      </c>
      <c r="E19" s="487">
        <v>1773</v>
      </c>
      <c r="F19" s="487">
        <v>1769</v>
      </c>
      <c r="G19" s="487">
        <v>1765</v>
      </c>
      <c r="H19" s="487">
        <v>1753</v>
      </c>
      <c r="I19" s="487">
        <v>1749</v>
      </c>
      <c r="J19" s="487"/>
      <c r="K19" s="487"/>
      <c r="L19" s="487"/>
      <c r="M19" s="487"/>
    </row>
    <row r="20" spans="1:18" ht="16.5" thickBot="1">
      <c r="A20" s="488" t="s">
        <v>494</v>
      </c>
      <c r="B20" s="489">
        <v>2446</v>
      </c>
      <c r="C20" s="489">
        <v>2451</v>
      </c>
      <c r="D20" s="489">
        <v>2449</v>
      </c>
      <c r="E20" s="489">
        <v>2434</v>
      </c>
      <c r="F20" s="489">
        <v>2430</v>
      </c>
      <c r="G20" s="489">
        <v>2426</v>
      </c>
      <c r="H20" s="489">
        <v>2416</v>
      </c>
      <c r="I20" s="490">
        <v>2410</v>
      </c>
      <c r="J20" s="490">
        <f>SUM(J18:J19)</f>
        <v>0</v>
      </c>
      <c r="K20" s="489">
        <f>SUM(K18:K19)</f>
        <v>0</v>
      </c>
      <c r="L20" s="489">
        <f>SUM(L18:L19)</f>
        <v>0</v>
      </c>
      <c r="M20" s="489">
        <f>SUM(M18:M19)</f>
        <v>0</v>
      </c>
    </row>
    <row r="21" spans="1:18" ht="35.25" customHeight="1" thickBot="1">
      <c r="A21" s="798" t="s">
        <v>498</v>
      </c>
      <c r="B21" s="799"/>
      <c r="C21" s="799"/>
      <c r="D21" s="799"/>
      <c r="E21" s="799"/>
      <c r="F21" s="799"/>
      <c r="G21" s="799"/>
      <c r="H21" s="799"/>
      <c r="I21" s="799"/>
      <c r="J21" s="799"/>
      <c r="K21" s="799"/>
      <c r="L21" s="799"/>
      <c r="M21" s="799"/>
    </row>
    <row r="22" spans="1:18" ht="16.5" thickBot="1">
      <c r="A22" s="486" t="s">
        <v>492</v>
      </c>
      <c r="B22" s="487">
        <v>63</v>
      </c>
      <c r="C22" s="487">
        <v>63</v>
      </c>
      <c r="D22" s="487">
        <v>63</v>
      </c>
      <c r="E22" s="487">
        <v>63</v>
      </c>
      <c r="F22" s="487">
        <v>63</v>
      </c>
      <c r="G22" s="487">
        <v>63</v>
      </c>
      <c r="H22" s="487">
        <v>65</v>
      </c>
      <c r="I22" s="487">
        <v>66</v>
      </c>
      <c r="J22" s="487"/>
      <c r="K22" s="487"/>
      <c r="L22" s="487"/>
      <c r="M22" s="487"/>
      <c r="N22" s="10"/>
    </row>
    <row r="23" spans="1:18" ht="16.5" thickBot="1">
      <c r="A23" s="486" t="s">
        <v>493</v>
      </c>
      <c r="B23" s="487">
        <v>414</v>
      </c>
      <c r="C23" s="487">
        <v>412</v>
      </c>
      <c r="D23" s="487">
        <v>416</v>
      </c>
      <c r="E23" s="487">
        <v>417</v>
      </c>
      <c r="F23" s="487">
        <v>416</v>
      </c>
      <c r="G23" s="487">
        <v>419</v>
      </c>
      <c r="H23" s="487">
        <v>416</v>
      </c>
      <c r="I23" s="487">
        <v>416</v>
      </c>
      <c r="J23" s="487"/>
      <c r="K23" s="487"/>
      <c r="L23" s="487"/>
      <c r="M23" s="487"/>
      <c r="N23" s="10"/>
    </row>
    <row r="24" spans="1:18" ht="16.5" thickBot="1">
      <c r="A24" s="488" t="s">
        <v>494</v>
      </c>
      <c r="B24" s="489">
        <v>477</v>
      </c>
      <c r="C24" s="489">
        <v>475</v>
      </c>
      <c r="D24" s="489">
        <v>479</v>
      </c>
      <c r="E24" s="489">
        <v>480</v>
      </c>
      <c r="F24" s="489">
        <v>479</v>
      </c>
      <c r="G24" s="489">
        <v>482</v>
      </c>
      <c r="H24" s="489">
        <v>481</v>
      </c>
      <c r="I24" s="489">
        <v>482</v>
      </c>
      <c r="J24" s="490">
        <f>SUM(J22:J23)</f>
        <v>0</v>
      </c>
      <c r="K24" s="489">
        <f>SUM(K22:K23)</f>
        <v>0</v>
      </c>
      <c r="L24" s="489">
        <f>SUM(L22:L23)</f>
        <v>0</v>
      </c>
      <c r="M24" s="489">
        <f>SUM(M22:M23)</f>
        <v>0</v>
      </c>
    </row>
    <row r="25" spans="1:18" ht="34.5" customHeight="1" thickBot="1">
      <c r="A25" s="798" t="s">
        <v>497</v>
      </c>
      <c r="B25" s="799"/>
      <c r="C25" s="799"/>
      <c r="D25" s="799"/>
      <c r="E25" s="799"/>
      <c r="F25" s="799"/>
      <c r="G25" s="799"/>
      <c r="H25" s="799"/>
      <c r="I25" s="799"/>
      <c r="J25" s="799"/>
      <c r="K25" s="799"/>
      <c r="L25" s="799"/>
      <c r="M25" s="799"/>
    </row>
    <row r="26" spans="1:18" ht="16.5" thickBot="1">
      <c r="A26" s="486" t="s">
        <v>492</v>
      </c>
      <c r="B26" s="487">
        <v>3308</v>
      </c>
      <c r="C26" s="487">
        <v>3312</v>
      </c>
      <c r="D26" s="487">
        <v>3314</v>
      </c>
      <c r="E26" s="487">
        <v>3318</v>
      </c>
      <c r="F26" s="487">
        <v>3320</v>
      </c>
      <c r="G26" s="487">
        <v>3323</v>
      </c>
      <c r="H26" s="487">
        <v>3324</v>
      </c>
      <c r="I26" s="487">
        <v>3328</v>
      </c>
      <c r="J26" s="487"/>
      <c r="K26" s="487"/>
      <c r="L26" s="487"/>
      <c r="M26" s="487"/>
      <c r="N26" s="10"/>
    </row>
    <row r="27" spans="1:18" ht="16.5" thickBot="1">
      <c r="A27" s="486" t="s">
        <v>493</v>
      </c>
      <c r="B27" s="487">
        <v>6073</v>
      </c>
      <c r="C27" s="487">
        <v>6052</v>
      </c>
      <c r="D27" s="487">
        <v>6041</v>
      </c>
      <c r="E27" s="487">
        <v>6011</v>
      </c>
      <c r="F27" s="487">
        <v>6001</v>
      </c>
      <c r="G27" s="487">
        <v>5976</v>
      </c>
      <c r="H27" s="487">
        <v>5968</v>
      </c>
      <c r="I27" s="487">
        <v>5952</v>
      </c>
      <c r="J27" s="487"/>
      <c r="K27" s="487"/>
      <c r="L27" s="487"/>
      <c r="M27" s="487"/>
    </row>
    <row r="28" spans="1:18" ht="16.5" thickBot="1">
      <c r="A28" s="488" t="s">
        <v>494</v>
      </c>
      <c r="B28" s="489">
        <v>9381</v>
      </c>
      <c r="C28" s="489">
        <v>9364</v>
      </c>
      <c r="D28" s="489">
        <v>9355</v>
      </c>
      <c r="E28" s="489">
        <v>9329</v>
      </c>
      <c r="F28" s="489">
        <v>9321</v>
      </c>
      <c r="G28" s="489">
        <v>9299</v>
      </c>
      <c r="H28" s="489">
        <v>9292</v>
      </c>
      <c r="I28" s="489">
        <v>9280</v>
      </c>
      <c r="J28" s="490">
        <f>SUM(J26:J27)</f>
        <v>0</v>
      </c>
      <c r="K28" s="489">
        <f>SUM(K26:K27)</f>
        <v>0</v>
      </c>
      <c r="L28" s="489">
        <f>SUM(L26:L27)</f>
        <v>0</v>
      </c>
      <c r="M28" s="489">
        <f>SUM(M26:M27)</f>
        <v>0</v>
      </c>
    </row>
    <row r="29" spans="1:18" ht="39" customHeight="1" thickBot="1">
      <c r="A29" s="798" t="s">
        <v>500</v>
      </c>
      <c r="B29" s="799"/>
      <c r="C29" s="799"/>
      <c r="D29" s="799"/>
      <c r="E29" s="799"/>
      <c r="F29" s="799"/>
      <c r="G29" s="799"/>
      <c r="H29" s="799"/>
      <c r="I29" s="799"/>
      <c r="J29" s="799"/>
      <c r="K29" s="799"/>
      <c r="L29" s="799"/>
      <c r="M29" s="799"/>
      <c r="O29" s="10"/>
    </row>
    <row r="30" spans="1:18" ht="29.25" thickBot="1">
      <c r="A30" s="491" t="s">
        <v>501</v>
      </c>
      <c r="B30" s="487">
        <v>159</v>
      </c>
      <c r="C30" s="487">
        <v>156</v>
      </c>
      <c r="D30" s="487">
        <v>152</v>
      </c>
      <c r="E30" s="487">
        <v>147</v>
      </c>
      <c r="F30" s="487">
        <v>147</v>
      </c>
      <c r="G30" s="487">
        <v>146</v>
      </c>
      <c r="H30" s="487">
        <v>143</v>
      </c>
      <c r="I30" s="487">
        <v>141</v>
      </c>
      <c r="J30" s="487"/>
      <c r="K30" s="487"/>
      <c r="L30" s="487"/>
      <c r="M30" s="487"/>
      <c r="N30" s="10"/>
      <c r="O30" s="10" t="s">
        <v>271</v>
      </c>
      <c r="Q30" s="10"/>
      <c r="R30" s="10"/>
    </row>
    <row r="31" spans="1:18" ht="29.25" thickBot="1">
      <c r="A31" s="491" t="s">
        <v>502</v>
      </c>
      <c r="B31" s="487">
        <v>1284</v>
      </c>
      <c r="C31" s="487">
        <v>1264</v>
      </c>
      <c r="D31" s="487">
        <v>1244</v>
      </c>
      <c r="E31" s="487">
        <v>1204</v>
      </c>
      <c r="F31" s="487">
        <v>1193</v>
      </c>
      <c r="G31" s="487">
        <v>1171</v>
      </c>
      <c r="H31" s="487">
        <v>1146</v>
      </c>
      <c r="I31" s="487">
        <v>1123</v>
      </c>
      <c r="J31" s="487"/>
      <c r="K31" s="487"/>
      <c r="L31" s="487"/>
      <c r="M31" s="487"/>
      <c r="N31" s="10"/>
      <c r="O31" s="10"/>
      <c r="P31" s="10"/>
    </row>
    <row r="32" spans="1:18" ht="29.25" thickBot="1">
      <c r="A32" s="491" t="s">
        <v>503</v>
      </c>
      <c r="B32" s="487">
        <v>6066</v>
      </c>
      <c r="C32" s="487">
        <v>6034</v>
      </c>
      <c r="D32" s="487">
        <v>6007</v>
      </c>
      <c r="E32" s="487">
        <v>5928</v>
      </c>
      <c r="F32" s="487">
        <v>5903</v>
      </c>
      <c r="G32" s="487">
        <v>5857</v>
      </c>
      <c r="H32" s="487">
        <v>5819</v>
      </c>
      <c r="I32" s="487">
        <v>5775</v>
      </c>
      <c r="J32" s="487"/>
      <c r="K32" s="487"/>
      <c r="L32" s="487"/>
      <c r="M32" s="487"/>
      <c r="N32" s="10"/>
      <c r="O32" s="10"/>
      <c r="P32" s="10" t="s">
        <v>271</v>
      </c>
      <c r="Q32" s="10"/>
      <c r="R32" s="10"/>
    </row>
    <row r="33" spans="1:15" ht="29.25" thickBot="1">
      <c r="A33" s="491" t="s">
        <v>504</v>
      </c>
      <c r="B33" s="487">
        <v>26216</v>
      </c>
      <c r="C33" s="487">
        <v>26164</v>
      </c>
      <c r="D33" s="487">
        <v>26099</v>
      </c>
      <c r="E33" s="487">
        <v>25997</v>
      </c>
      <c r="F33" s="487">
        <v>25967</v>
      </c>
      <c r="G33" s="487">
        <v>25891</v>
      </c>
      <c r="H33" s="487">
        <v>25849</v>
      </c>
      <c r="I33" s="487">
        <v>25787</v>
      </c>
      <c r="J33" s="487"/>
      <c r="K33" s="487"/>
      <c r="L33" s="487"/>
      <c r="M33" s="487"/>
      <c r="N33" s="10"/>
      <c r="O33" s="10"/>
    </row>
    <row r="34" spans="1:15" ht="29.25" thickBot="1">
      <c r="A34" s="491" t="s">
        <v>505</v>
      </c>
      <c r="B34" s="487">
        <v>7630</v>
      </c>
      <c r="C34" s="487">
        <v>7702</v>
      </c>
      <c r="D34" s="487">
        <v>7787</v>
      </c>
      <c r="E34" s="487">
        <v>7818</v>
      </c>
      <c r="F34" s="487">
        <v>7836</v>
      </c>
      <c r="G34" s="487">
        <v>7912</v>
      </c>
      <c r="H34" s="487">
        <v>7944</v>
      </c>
      <c r="I34" s="487">
        <v>7984</v>
      </c>
      <c r="J34" s="487"/>
      <c r="K34" s="487"/>
      <c r="L34" s="487"/>
      <c r="M34" s="487"/>
      <c r="N34" s="10"/>
      <c r="O34" s="10"/>
    </row>
    <row r="35" spans="1:15" ht="16.5" thickBot="1">
      <c r="A35" s="488" t="s">
        <v>506</v>
      </c>
      <c r="B35" s="490">
        <v>41355</v>
      </c>
      <c r="C35" s="490">
        <v>41320</v>
      </c>
      <c r="D35" s="490">
        <v>41289</v>
      </c>
      <c r="E35" s="490">
        <v>41094</v>
      </c>
      <c r="F35" s="490">
        <v>41046</v>
      </c>
      <c r="G35" s="490">
        <v>40977</v>
      </c>
      <c r="H35" s="490">
        <v>40901</v>
      </c>
      <c r="I35" s="490">
        <v>40810</v>
      </c>
      <c r="J35" s="490">
        <f>SUM(J30:J34)</f>
        <v>0</v>
      </c>
      <c r="K35" s="489">
        <f>SUM(K30:K34)</f>
        <v>0</v>
      </c>
      <c r="L35" s="489">
        <f>SUM(L30:L34)</f>
        <v>0</v>
      </c>
      <c r="M35" s="489">
        <f>SUM(M30:M34)</f>
        <v>0</v>
      </c>
      <c r="N35" s="10"/>
    </row>
    <row r="36" spans="1:15" ht="38.25" customHeight="1" thickBot="1">
      <c r="A36" s="798" t="s">
        <v>508</v>
      </c>
      <c r="B36" s="799"/>
      <c r="C36" s="799"/>
      <c r="D36" s="799"/>
      <c r="E36" s="799"/>
      <c r="F36" s="799"/>
      <c r="G36" s="799"/>
      <c r="H36" s="799"/>
      <c r="I36" s="799"/>
      <c r="J36" s="799"/>
      <c r="K36" s="799"/>
      <c r="L36" s="799"/>
      <c r="M36" s="799"/>
    </row>
    <row r="37" spans="1:15" ht="29.25" thickBot="1">
      <c r="A37" s="491" t="s">
        <v>509</v>
      </c>
      <c r="B37" s="487">
        <v>32</v>
      </c>
      <c r="C37" s="487">
        <v>32</v>
      </c>
      <c r="D37" s="487">
        <v>31</v>
      </c>
      <c r="E37" s="487">
        <v>31</v>
      </c>
      <c r="F37" s="487">
        <v>31</v>
      </c>
      <c r="G37" s="487">
        <v>31</v>
      </c>
      <c r="H37" s="487">
        <v>31</v>
      </c>
      <c r="I37" s="487">
        <v>28</v>
      </c>
      <c r="J37" s="487"/>
      <c r="K37" s="487"/>
      <c r="L37" s="487"/>
      <c r="M37" s="487"/>
      <c r="O37" s="10" t="s">
        <v>271</v>
      </c>
    </row>
    <row r="38" spans="1:15" ht="29.25" thickBot="1">
      <c r="A38" s="491" t="s">
        <v>836</v>
      </c>
      <c r="B38" s="487">
        <v>44</v>
      </c>
      <c r="C38" s="487">
        <v>44</v>
      </c>
      <c r="D38" s="487">
        <v>44</v>
      </c>
      <c r="E38" s="487">
        <v>44</v>
      </c>
      <c r="F38" s="487">
        <v>44</v>
      </c>
      <c r="G38" s="487">
        <v>45</v>
      </c>
      <c r="H38" s="487">
        <v>45</v>
      </c>
      <c r="I38" s="487">
        <v>44</v>
      </c>
      <c r="J38" s="487"/>
      <c r="K38" s="487"/>
      <c r="L38" s="487"/>
      <c r="M38" s="487"/>
      <c r="O38" s="10" t="s">
        <v>271</v>
      </c>
    </row>
    <row r="39" spans="1:15" ht="45" thickBot="1">
      <c r="A39" s="492" t="s">
        <v>510</v>
      </c>
      <c r="B39" s="487">
        <v>28</v>
      </c>
      <c r="C39" s="487">
        <v>28</v>
      </c>
      <c r="D39" s="487">
        <v>28</v>
      </c>
      <c r="E39" s="487">
        <v>27</v>
      </c>
      <c r="F39" s="487">
        <v>27</v>
      </c>
      <c r="G39" s="487">
        <v>27</v>
      </c>
      <c r="H39" s="487">
        <v>27</v>
      </c>
      <c r="I39" s="487">
        <v>26</v>
      </c>
      <c r="J39" s="487"/>
      <c r="K39" s="487"/>
      <c r="L39" s="487"/>
      <c r="M39" s="487"/>
    </row>
    <row r="40" spans="1:15" ht="16.5" thickBot="1">
      <c r="A40" s="488" t="s">
        <v>518</v>
      </c>
      <c r="B40" s="489">
        <v>104</v>
      </c>
      <c r="C40" s="489">
        <v>104</v>
      </c>
      <c r="D40" s="489">
        <v>103</v>
      </c>
      <c r="E40" s="489">
        <v>102</v>
      </c>
      <c r="F40" s="489">
        <v>102</v>
      </c>
      <c r="G40" s="489">
        <v>103</v>
      </c>
      <c r="H40" s="489">
        <v>103</v>
      </c>
      <c r="I40" s="489">
        <v>98</v>
      </c>
      <c r="J40" s="489">
        <f>+J39+J38+J37</f>
        <v>0</v>
      </c>
      <c r="K40" s="489">
        <f>+K39+K38+K37</f>
        <v>0</v>
      </c>
      <c r="L40" s="489">
        <f>+L39+L38+L37</f>
        <v>0</v>
      </c>
      <c r="M40" s="489">
        <f>+M39+M38+M37</f>
        <v>0</v>
      </c>
    </row>
    <row r="41" spans="1:15" ht="39" customHeight="1" thickBot="1">
      <c r="A41" s="798" t="s">
        <v>511</v>
      </c>
      <c r="B41" s="799"/>
      <c r="C41" s="799"/>
      <c r="D41" s="799"/>
      <c r="E41" s="799"/>
      <c r="F41" s="799"/>
      <c r="G41" s="799"/>
      <c r="H41" s="799"/>
      <c r="I41" s="799"/>
      <c r="J41" s="799"/>
      <c r="K41" s="799"/>
      <c r="L41" s="799"/>
      <c r="M41" s="799"/>
      <c r="N41" s="10"/>
    </row>
    <row r="42" spans="1:15" ht="29.25" thickBot="1">
      <c r="A42" s="491" t="s">
        <v>512</v>
      </c>
      <c r="B42" s="487">
        <v>791</v>
      </c>
      <c r="C42" s="493">
        <v>799</v>
      </c>
      <c r="D42" s="487">
        <v>816</v>
      </c>
      <c r="E42" s="493">
        <v>832</v>
      </c>
      <c r="F42" s="493">
        <v>832</v>
      </c>
      <c r="G42" s="493">
        <v>836</v>
      </c>
      <c r="H42" s="493">
        <v>838</v>
      </c>
      <c r="I42" s="493">
        <v>841</v>
      </c>
      <c r="J42" s="493"/>
      <c r="K42" s="493"/>
      <c r="L42" s="493"/>
      <c r="M42" s="493"/>
    </row>
    <row r="43" spans="1:15" ht="29.25" thickBot="1">
      <c r="A43" s="491" t="s">
        <v>513</v>
      </c>
      <c r="B43" s="487">
        <v>44</v>
      </c>
      <c r="C43" s="487">
        <v>44</v>
      </c>
      <c r="D43" s="487">
        <v>45</v>
      </c>
      <c r="E43" s="487">
        <v>46</v>
      </c>
      <c r="F43" s="487">
        <v>48</v>
      </c>
      <c r="G43" s="487">
        <v>48</v>
      </c>
      <c r="H43" s="487">
        <v>48</v>
      </c>
      <c r="I43" s="487">
        <v>48</v>
      </c>
      <c r="J43" s="487"/>
      <c r="K43" s="487"/>
      <c r="L43" s="487"/>
      <c r="M43" s="487"/>
    </row>
    <row r="44" spans="1:15" ht="16.5" thickBot="1">
      <c r="A44" s="494" t="s">
        <v>517</v>
      </c>
      <c r="B44" s="489">
        <v>835</v>
      </c>
      <c r="C44" s="495">
        <v>843</v>
      </c>
      <c r="D44" s="495">
        <v>861</v>
      </c>
      <c r="E44" s="495">
        <v>878</v>
      </c>
      <c r="F44" s="495">
        <v>880</v>
      </c>
      <c r="G44" s="495">
        <v>884</v>
      </c>
      <c r="H44" s="495">
        <v>886</v>
      </c>
      <c r="I44" s="495">
        <v>889</v>
      </c>
      <c r="J44" s="495">
        <f t="shared" ref="J44" si="3">SUM(J42:J43)</f>
        <v>0</v>
      </c>
      <c r="K44" s="495">
        <f>SUM(K42:K43)</f>
        <v>0</v>
      </c>
      <c r="L44" s="495">
        <f>SUM(L42:L43)</f>
        <v>0</v>
      </c>
      <c r="M44" s="495">
        <f>SUM(M42:M43)</f>
        <v>0</v>
      </c>
    </row>
    <row r="45" spans="1:15" ht="33.75" customHeight="1" thickBot="1">
      <c r="A45" s="798" t="s">
        <v>514</v>
      </c>
      <c r="B45" s="799"/>
      <c r="C45" s="799"/>
      <c r="D45" s="799"/>
      <c r="E45" s="799"/>
      <c r="F45" s="799"/>
      <c r="G45" s="799"/>
      <c r="H45" s="799"/>
      <c r="I45" s="799"/>
      <c r="J45" s="799"/>
      <c r="K45" s="799"/>
      <c r="L45" s="799"/>
      <c r="M45" s="799"/>
    </row>
    <row r="46" spans="1:15" ht="16.5" thickBot="1">
      <c r="A46" s="486" t="s">
        <v>490</v>
      </c>
      <c r="B46" s="487">
        <v>35706</v>
      </c>
      <c r="C46" s="487">
        <v>35654</v>
      </c>
      <c r="D46" s="487">
        <v>35604</v>
      </c>
      <c r="E46" s="487">
        <v>35535</v>
      </c>
      <c r="F46" s="487">
        <v>35517</v>
      </c>
      <c r="G46" s="487">
        <v>35442</v>
      </c>
      <c r="H46" s="487">
        <v>35406</v>
      </c>
      <c r="I46" s="487">
        <v>35331</v>
      </c>
      <c r="J46" s="487"/>
      <c r="K46" s="487"/>
      <c r="L46" s="487"/>
      <c r="M46" s="487"/>
    </row>
    <row r="47" spans="1:15" ht="16.5" thickBot="1">
      <c r="A47" s="486" t="s">
        <v>491</v>
      </c>
      <c r="B47" s="487">
        <v>6358</v>
      </c>
      <c r="C47" s="487">
        <v>6505</v>
      </c>
      <c r="D47" s="487">
        <v>6663</v>
      </c>
      <c r="E47" s="487">
        <v>6734</v>
      </c>
      <c r="F47" s="487">
        <v>6779</v>
      </c>
      <c r="G47" s="487">
        <v>6930</v>
      </c>
      <c r="H47" s="487">
        <v>6959</v>
      </c>
      <c r="I47" s="487">
        <v>7002</v>
      </c>
      <c r="J47" s="487"/>
      <c r="K47" s="487"/>
      <c r="L47" s="487"/>
      <c r="M47" s="487"/>
    </row>
    <row r="48" spans="1:15" s="36" customFormat="1" ht="26.25" customHeight="1" thickBot="1">
      <c r="A48" s="491" t="s">
        <v>515</v>
      </c>
      <c r="B48" s="487"/>
      <c r="C48" s="487"/>
      <c r="D48" s="487"/>
      <c r="E48" s="487"/>
      <c r="F48" s="487"/>
      <c r="G48" s="487"/>
      <c r="H48" s="487"/>
      <c r="I48" s="487"/>
      <c r="J48" s="487"/>
      <c r="K48" s="487"/>
      <c r="L48" s="487"/>
      <c r="M48" s="487"/>
    </row>
    <row r="49" spans="1:13" ht="16.5" thickBot="1">
      <c r="A49" s="488" t="s">
        <v>516</v>
      </c>
      <c r="B49" s="489">
        <v>42064</v>
      </c>
      <c r="C49" s="489">
        <v>42159</v>
      </c>
      <c r="D49" s="489">
        <v>42267</v>
      </c>
      <c r="E49" s="489">
        <v>42269</v>
      </c>
      <c r="F49" s="489">
        <v>42296</v>
      </c>
      <c r="G49" s="489">
        <v>42372</v>
      </c>
      <c r="H49" s="489">
        <v>42365</v>
      </c>
      <c r="I49" s="489">
        <v>42333</v>
      </c>
      <c r="J49" s="490">
        <f>SUM(J46:J48)</f>
        <v>0</v>
      </c>
      <c r="K49" s="489">
        <f>SUM(K46:K48)</f>
        <v>0</v>
      </c>
      <c r="L49" s="489">
        <f>SUM(L46:L48)</f>
        <v>0</v>
      </c>
      <c r="M49" s="489">
        <f>SUM(M46:M48)</f>
        <v>0</v>
      </c>
    </row>
    <row r="50" spans="1:13" ht="30" customHeight="1" thickBot="1">
      <c r="A50" s="798" t="s">
        <v>918</v>
      </c>
      <c r="B50" s="799"/>
      <c r="C50" s="799"/>
      <c r="D50" s="799"/>
      <c r="E50" s="799"/>
      <c r="F50" s="799"/>
      <c r="G50" s="799"/>
      <c r="H50" s="799"/>
      <c r="I50" s="799"/>
      <c r="J50" s="799"/>
      <c r="K50" s="799"/>
      <c r="L50" s="799"/>
      <c r="M50" s="799"/>
    </row>
    <row r="51" spans="1:13" ht="16.5" thickBot="1">
      <c r="A51" s="486" t="s">
        <v>490</v>
      </c>
      <c r="B51" s="487">
        <v>623</v>
      </c>
      <c r="C51" s="487">
        <v>626</v>
      </c>
      <c r="D51" s="487">
        <v>631</v>
      </c>
      <c r="E51" s="487">
        <v>635</v>
      </c>
      <c r="F51" s="487">
        <v>636</v>
      </c>
      <c r="G51" s="487">
        <v>640</v>
      </c>
      <c r="H51" s="487">
        <v>640</v>
      </c>
      <c r="I51" s="487">
        <v>645</v>
      </c>
      <c r="J51" s="487"/>
      <c r="K51" s="487"/>
      <c r="L51" s="487"/>
      <c r="M51" s="487"/>
    </row>
    <row r="52" spans="1:13" ht="16.5" thickBot="1">
      <c r="A52" s="486" t="s">
        <v>491</v>
      </c>
      <c r="B52" s="487">
        <v>5447</v>
      </c>
      <c r="C52" s="487">
        <v>5444</v>
      </c>
      <c r="D52" s="487">
        <v>5439</v>
      </c>
      <c r="E52" s="487">
        <v>5435</v>
      </c>
      <c r="F52" s="487">
        <v>5436</v>
      </c>
      <c r="G52" s="487">
        <v>5432</v>
      </c>
      <c r="H52" s="487">
        <v>5418</v>
      </c>
      <c r="I52" s="487">
        <v>5392</v>
      </c>
      <c r="J52" s="487"/>
      <c r="K52" s="487"/>
      <c r="L52" s="487"/>
      <c r="M52" s="487"/>
    </row>
    <row r="53" spans="1:13" ht="29.25" thickBot="1">
      <c r="A53" s="492" t="s">
        <v>531</v>
      </c>
      <c r="B53" s="487">
        <v>26</v>
      </c>
      <c r="C53" s="487">
        <v>26</v>
      </c>
      <c r="D53" s="487">
        <v>26</v>
      </c>
      <c r="E53" s="487">
        <v>26</v>
      </c>
      <c r="F53" s="487">
        <v>26</v>
      </c>
      <c r="G53" s="487">
        <v>25</v>
      </c>
      <c r="H53" s="487">
        <v>25</v>
      </c>
      <c r="I53" s="487">
        <v>25</v>
      </c>
      <c r="J53" s="487"/>
      <c r="K53" s="487"/>
      <c r="L53" s="487"/>
      <c r="M53" s="487"/>
    </row>
    <row r="54" spans="1:13" ht="29.25" thickBot="1">
      <c r="A54" s="492" t="s">
        <v>532</v>
      </c>
      <c r="B54" s="487">
        <v>124</v>
      </c>
      <c r="C54" s="487">
        <v>124</v>
      </c>
      <c r="D54" s="487">
        <v>124</v>
      </c>
      <c r="E54" s="487">
        <v>124</v>
      </c>
      <c r="F54" s="487">
        <v>124</v>
      </c>
      <c r="G54" s="487">
        <v>124</v>
      </c>
      <c r="H54" s="487">
        <v>124</v>
      </c>
      <c r="I54" s="487">
        <v>124</v>
      </c>
      <c r="J54" s="487"/>
      <c r="K54" s="487"/>
      <c r="L54" s="487"/>
      <c r="M54" s="487"/>
    </row>
    <row r="55" spans="1:13" ht="29.25" thickBot="1">
      <c r="A55" s="492" t="s">
        <v>533</v>
      </c>
      <c r="B55" s="487">
        <v>139</v>
      </c>
      <c r="C55" s="487">
        <v>140</v>
      </c>
      <c r="D55" s="487">
        <v>141</v>
      </c>
      <c r="E55" s="487">
        <v>143</v>
      </c>
      <c r="F55" s="487">
        <v>144</v>
      </c>
      <c r="G55" s="487">
        <v>145</v>
      </c>
      <c r="H55" s="487">
        <v>145</v>
      </c>
      <c r="I55" s="487">
        <v>147</v>
      </c>
      <c r="J55" s="487"/>
      <c r="K55" s="487"/>
      <c r="L55" s="487"/>
      <c r="M55" s="487"/>
    </row>
    <row r="56" spans="1:13" ht="16.5" thickBot="1">
      <c r="A56" s="488" t="s">
        <v>494</v>
      </c>
      <c r="B56" s="489">
        <v>6359</v>
      </c>
      <c r="C56" s="489">
        <v>6360</v>
      </c>
      <c r="D56" s="489">
        <v>6361</v>
      </c>
      <c r="E56" s="489">
        <v>6363</v>
      </c>
      <c r="F56" s="489">
        <v>6366</v>
      </c>
      <c r="G56" s="489">
        <v>6366</v>
      </c>
      <c r="H56" s="489">
        <v>6352</v>
      </c>
      <c r="I56" s="490">
        <v>6333</v>
      </c>
      <c r="J56" s="490">
        <f t="shared" ref="J56" si="4">SUM(J51:J55)</f>
        <v>0</v>
      </c>
      <c r="K56" s="489">
        <f>SUM(K51:K55)</f>
        <v>0</v>
      </c>
      <c r="L56" s="489">
        <f>SUM(L51:L55)</f>
        <v>0</v>
      </c>
      <c r="M56" s="489">
        <f>SUM(M51:M55)</f>
        <v>0</v>
      </c>
    </row>
    <row r="57" spans="1:13" ht="22.5" customHeight="1" thickBot="1">
      <c r="A57" s="496" t="s">
        <v>519</v>
      </c>
      <c r="B57" s="497">
        <v>120835</v>
      </c>
      <c r="C57" s="497">
        <v>120891</v>
      </c>
      <c r="D57" s="497">
        <v>120982</v>
      </c>
      <c r="E57" s="497">
        <v>120701</v>
      </c>
      <c r="F57" s="497">
        <v>120655</v>
      </c>
      <c r="G57" s="497">
        <v>120583</v>
      </c>
      <c r="H57" s="497">
        <v>120454</v>
      </c>
      <c r="I57" s="497">
        <v>120236</v>
      </c>
      <c r="J57" s="497">
        <f t="shared" ref="J57:M57" si="5">+J8+J12+J16+J20+J24+J28+J35+J40+J44+J46+J47+J51+J52+J53+J54+J55</f>
        <v>0</v>
      </c>
      <c r="K57" s="497">
        <f t="shared" si="5"/>
        <v>0</v>
      </c>
      <c r="L57" s="497">
        <f t="shared" si="5"/>
        <v>0</v>
      </c>
      <c r="M57" s="497">
        <f t="shared" si="5"/>
        <v>0</v>
      </c>
    </row>
    <row r="58" spans="1:13">
      <c r="A58" s="259" t="s">
        <v>777</v>
      </c>
      <c r="B58" s="113"/>
      <c r="C58" s="113"/>
      <c r="D58" s="113"/>
      <c r="E58" s="116"/>
      <c r="F58" s="113"/>
      <c r="G58" s="113"/>
      <c r="H58" s="113"/>
      <c r="I58" s="113"/>
      <c r="J58" s="113"/>
      <c r="K58" s="113"/>
      <c r="L58" s="113"/>
      <c r="M58" s="113"/>
    </row>
    <row r="59" spans="1:13" ht="16.5" customHeight="1">
      <c r="A59" s="259" t="s">
        <v>776</v>
      </c>
      <c r="B59" s="113"/>
      <c r="C59" s="113"/>
      <c r="D59" s="113"/>
      <c r="E59" s="116"/>
      <c r="F59" s="113"/>
      <c r="G59" s="113"/>
      <c r="H59" s="113"/>
      <c r="I59" s="113"/>
      <c r="J59" s="113"/>
      <c r="K59" s="113"/>
      <c r="L59" s="113"/>
      <c r="M59" s="113"/>
    </row>
    <row r="60" spans="1:13" s="12" customFormat="1">
      <c r="A60" s="260" t="s">
        <v>919</v>
      </c>
      <c r="B60" s="211"/>
      <c r="C60" s="211"/>
      <c r="D60" s="211"/>
      <c r="E60" s="212"/>
      <c r="F60" s="211"/>
      <c r="G60" s="211"/>
      <c r="H60" s="211"/>
      <c r="I60" s="211" t="s">
        <v>271</v>
      </c>
      <c r="J60" s="211"/>
      <c r="K60" s="211"/>
      <c r="L60" s="213"/>
      <c r="M60" s="211"/>
    </row>
    <row r="61" spans="1:13">
      <c r="A61" s="117"/>
      <c r="B61" s="113"/>
      <c r="C61" s="113"/>
      <c r="D61" s="113"/>
      <c r="E61" s="116"/>
      <c r="F61" s="113"/>
      <c r="G61" s="113"/>
      <c r="H61" s="113"/>
      <c r="I61" s="113"/>
      <c r="J61" s="113"/>
      <c r="K61" s="114"/>
      <c r="L61" s="113"/>
      <c r="M61" s="114"/>
    </row>
    <row r="62" spans="1:13">
      <c r="A62" s="113" t="s">
        <v>271</v>
      </c>
      <c r="B62" s="114" t="s">
        <v>271</v>
      </c>
      <c r="C62" s="113" t="s">
        <v>271</v>
      </c>
      <c r="D62" s="113"/>
      <c r="E62" s="116"/>
      <c r="F62" s="113"/>
      <c r="G62" s="113"/>
      <c r="H62" s="113"/>
      <c r="I62" s="113"/>
      <c r="J62" s="113"/>
      <c r="K62" s="113"/>
      <c r="L62" s="113"/>
      <c r="M62" s="113"/>
    </row>
    <row r="63" spans="1:13">
      <c r="A63" s="113"/>
      <c r="B63" s="118"/>
      <c r="C63" s="118"/>
      <c r="D63" s="113"/>
      <c r="E63" s="116"/>
      <c r="F63" s="113"/>
      <c r="G63" s="113"/>
      <c r="H63" s="113"/>
      <c r="I63" s="113"/>
      <c r="J63" s="113"/>
      <c r="K63" s="113"/>
      <c r="L63" s="113"/>
      <c r="M63" s="113"/>
    </row>
    <row r="64" spans="1:13">
      <c r="A64" s="113"/>
      <c r="B64" s="114"/>
      <c r="C64" s="114"/>
      <c r="D64" s="113"/>
      <c r="E64" s="116"/>
      <c r="F64" s="113"/>
      <c r="G64" s="113"/>
      <c r="H64" s="113"/>
      <c r="I64" s="113"/>
      <c r="J64" s="113"/>
      <c r="K64" s="113"/>
      <c r="L64" s="113"/>
      <c r="M64" s="113"/>
    </row>
    <row r="65" spans="1:13">
      <c r="A65" s="113"/>
      <c r="B65" s="113"/>
      <c r="C65" s="114"/>
      <c r="D65" s="113" t="s">
        <v>271</v>
      </c>
      <c r="E65" s="116"/>
      <c r="F65" s="113"/>
      <c r="G65" s="113"/>
      <c r="H65" s="113"/>
      <c r="M65" s="113"/>
    </row>
    <row r="66" spans="1:13" ht="15.75" thickBot="1">
      <c r="A66" s="113"/>
      <c r="B66" s="113"/>
      <c r="C66" s="113"/>
      <c r="D66" s="113"/>
      <c r="E66" s="116"/>
      <c r="F66" s="113"/>
      <c r="G66" s="113"/>
      <c r="H66" s="113"/>
      <c r="I66" s="800"/>
      <c r="J66" s="800"/>
      <c r="K66" s="800"/>
      <c r="L66" s="800"/>
      <c r="M66" s="113"/>
    </row>
    <row r="67" spans="1:13">
      <c r="A67" s="113"/>
      <c r="B67" s="114"/>
      <c r="C67" s="114"/>
      <c r="D67" s="113"/>
      <c r="E67" s="116"/>
      <c r="F67" s="113"/>
      <c r="G67" s="113"/>
      <c r="H67" s="113"/>
      <c r="I67" s="119"/>
      <c r="J67" s="119"/>
      <c r="K67" s="119"/>
      <c r="L67" s="120"/>
      <c r="M67" s="113"/>
    </row>
    <row r="68" spans="1:13">
      <c r="A68" s="113"/>
      <c r="B68" s="113"/>
      <c r="C68" s="114"/>
      <c r="D68" s="113"/>
      <c r="E68" s="116"/>
      <c r="F68" s="113"/>
      <c r="G68" s="113"/>
      <c r="H68" s="113"/>
      <c r="M68" s="113"/>
    </row>
    <row r="69" spans="1:13">
      <c r="A69" s="113"/>
      <c r="B69" s="113"/>
      <c r="C69" s="114"/>
      <c r="D69" s="113"/>
      <c r="E69" s="116"/>
      <c r="F69" s="113"/>
      <c r="G69" s="113"/>
      <c r="H69" s="113"/>
      <c r="M69" s="113"/>
    </row>
    <row r="70" spans="1:13">
      <c r="A70" s="113"/>
      <c r="B70" s="113"/>
      <c r="C70" s="113"/>
      <c r="D70" s="113"/>
      <c r="E70" s="116"/>
      <c r="F70" s="118"/>
      <c r="G70" s="113"/>
      <c r="H70" s="113"/>
      <c r="M70" s="113"/>
    </row>
    <row r="71" spans="1:13">
      <c r="A71" s="113"/>
      <c r="B71" s="113"/>
      <c r="C71" s="113"/>
      <c r="D71" s="113"/>
      <c r="E71" s="116"/>
      <c r="F71" s="113"/>
      <c r="G71" s="113"/>
      <c r="H71" s="113"/>
      <c r="M71" s="113"/>
    </row>
    <row r="72" spans="1:13">
      <c r="A72" s="113"/>
      <c r="B72" s="113"/>
      <c r="C72" s="113"/>
      <c r="D72" s="113"/>
      <c r="E72" s="116"/>
      <c r="F72" s="113"/>
      <c r="G72" s="113"/>
      <c r="H72" s="113"/>
      <c r="M72" s="113"/>
    </row>
    <row r="73" spans="1:13">
      <c r="A73" s="115"/>
      <c r="B73" s="115"/>
      <c r="C73" s="115"/>
      <c r="D73" s="115"/>
      <c r="E73" s="116"/>
      <c r="F73" s="115"/>
      <c r="G73" s="115"/>
      <c r="H73" s="115"/>
      <c r="M73" s="115"/>
    </row>
    <row r="74" spans="1:13">
      <c r="A74" s="115"/>
      <c r="B74" s="115"/>
      <c r="C74" s="115"/>
      <c r="D74" s="115"/>
      <c r="E74" s="116"/>
      <c r="F74" s="115"/>
      <c r="G74" s="115"/>
      <c r="H74" s="115"/>
      <c r="M74" s="115"/>
    </row>
    <row r="75" spans="1:13">
      <c r="A75" s="115"/>
      <c r="B75" s="115"/>
      <c r="C75" s="115"/>
      <c r="D75" s="115"/>
      <c r="E75" s="116"/>
      <c r="F75" s="115"/>
      <c r="G75" s="115"/>
      <c r="H75" s="115"/>
      <c r="M75" s="115"/>
    </row>
    <row r="76" spans="1:13">
      <c r="A76" s="115"/>
      <c r="B76" s="115"/>
      <c r="C76" s="115"/>
      <c r="D76" s="115"/>
      <c r="E76" s="116"/>
      <c r="F76" s="115"/>
      <c r="G76" s="115"/>
      <c r="H76" s="115"/>
      <c r="M76" s="115"/>
    </row>
    <row r="77" spans="1:13">
      <c r="A77" s="115"/>
      <c r="B77" s="115"/>
      <c r="C77" s="115"/>
      <c r="D77" s="115"/>
      <c r="E77" s="116"/>
      <c r="F77" s="115"/>
      <c r="G77" s="115"/>
      <c r="H77" s="115"/>
      <c r="M77" s="115"/>
    </row>
    <row r="78" spans="1:13">
      <c r="A78" s="115"/>
      <c r="B78" s="115"/>
      <c r="C78" s="115"/>
      <c r="D78" s="115"/>
      <c r="E78" s="116"/>
      <c r="F78" s="115"/>
      <c r="G78" s="115"/>
      <c r="H78" s="115"/>
      <c r="M78" s="115"/>
    </row>
    <row r="79" spans="1:13">
      <c r="A79" s="115"/>
      <c r="B79" s="115"/>
      <c r="C79" s="115"/>
      <c r="D79" s="115"/>
      <c r="E79" s="116"/>
      <c r="F79" s="115"/>
      <c r="G79" s="115"/>
      <c r="H79" s="115"/>
      <c r="M79" s="115"/>
    </row>
    <row r="80" spans="1:13">
      <c r="A80" s="115"/>
      <c r="B80" s="115"/>
      <c r="C80" s="115"/>
      <c r="D80" s="115"/>
      <c r="E80" s="116"/>
      <c r="F80" s="115"/>
      <c r="G80" s="115"/>
      <c r="H80" s="115"/>
      <c r="M80" s="115"/>
    </row>
    <row r="81" spans="1:13">
      <c r="A81" s="115"/>
      <c r="B81" s="115"/>
      <c r="C81" s="115"/>
      <c r="D81" s="115"/>
      <c r="E81" s="116"/>
      <c r="F81" s="115"/>
      <c r="G81" s="115"/>
      <c r="H81" s="115"/>
      <c r="M81" s="115"/>
    </row>
    <row r="82" spans="1:13">
      <c r="A82" s="115"/>
      <c r="B82" s="115"/>
      <c r="C82" s="115"/>
      <c r="D82" s="115"/>
      <c r="E82" s="116"/>
      <c r="F82" s="115"/>
      <c r="G82" s="115"/>
      <c r="H82" s="115"/>
      <c r="M82" s="115"/>
    </row>
    <row r="83" spans="1:13">
      <c r="A83" s="115"/>
      <c r="B83" s="115"/>
      <c r="C83" s="115"/>
      <c r="D83" s="115"/>
      <c r="E83" s="116"/>
      <c r="F83" s="115"/>
      <c r="G83" s="115"/>
      <c r="H83" s="115"/>
      <c r="I83" s="115"/>
      <c r="J83" s="115"/>
      <c r="K83" s="115"/>
      <c r="L83" s="115"/>
      <c r="M83" s="115"/>
    </row>
    <row r="84" spans="1:13">
      <c r="A84" s="115"/>
      <c r="B84" s="115"/>
      <c r="C84" s="115"/>
      <c r="D84" s="115"/>
      <c r="E84" s="116"/>
      <c r="F84" s="115"/>
      <c r="G84" s="115"/>
      <c r="H84" s="115"/>
      <c r="I84" s="115"/>
      <c r="J84" s="115"/>
      <c r="K84" s="115"/>
      <c r="L84" s="115"/>
      <c r="M84" s="115"/>
    </row>
    <row r="85" spans="1:13">
      <c r="A85" s="115"/>
      <c r="B85" s="115"/>
      <c r="C85" s="115"/>
      <c r="D85" s="115"/>
      <c r="E85" s="116"/>
      <c r="F85" s="115"/>
      <c r="G85" s="115"/>
      <c r="H85" s="115"/>
      <c r="I85" s="115"/>
      <c r="J85" s="115"/>
      <c r="K85" s="115"/>
      <c r="L85" s="115"/>
      <c r="M85" s="115"/>
    </row>
    <row r="86" spans="1:13">
      <c r="A86" s="115"/>
      <c r="B86" s="115"/>
      <c r="C86" s="115"/>
      <c r="D86" s="115"/>
      <c r="E86" s="116"/>
      <c r="F86" s="115"/>
      <c r="G86" s="115"/>
      <c r="H86" s="115"/>
      <c r="I86" s="115"/>
      <c r="J86" s="115"/>
      <c r="K86" s="115"/>
      <c r="L86" s="115"/>
      <c r="M86" s="115"/>
    </row>
    <row r="87" spans="1:13">
      <c r="A87" s="121"/>
      <c r="B87" s="121"/>
      <c r="C87" s="121"/>
      <c r="D87" s="121"/>
      <c r="E87" s="116"/>
      <c r="F87" s="121"/>
      <c r="G87" s="121"/>
      <c r="H87" s="121"/>
      <c r="I87" s="121"/>
      <c r="J87" s="121"/>
      <c r="K87" s="121"/>
      <c r="L87" s="121"/>
      <c r="M87" s="121"/>
    </row>
    <row r="88" spans="1:13">
      <c r="A88" s="121"/>
      <c r="B88" s="121"/>
      <c r="C88" s="121"/>
      <c r="D88" s="121"/>
      <c r="E88" s="116"/>
      <c r="F88" s="121"/>
      <c r="G88" s="121"/>
      <c r="H88" s="121"/>
      <c r="I88" s="121"/>
      <c r="J88" s="121"/>
      <c r="K88" s="121"/>
      <c r="L88" s="121"/>
      <c r="M88" s="121"/>
    </row>
    <row r="89" spans="1:13">
      <c r="A89" s="121"/>
      <c r="B89" s="121"/>
      <c r="C89" s="121"/>
      <c r="D89" s="121"/>
      <c r="E89" s="116"/>
      <c r="F89" s="121"/>
      <c r="G89" s="121"/>
      <c r="H89" s="121"/>
      <c r="I89" s="121"/>
      <c r="J89" s="121"/>
      <c r="K89" s="121"/>
      <c r="L89" s="121"/>
      <c r="M89" s="121"/>
    </row>
    <row r="90" spans="1:13">
      <c r="A90" s="121"/>
      <c r="B90" s="121"/>
      <c r="C90" s="121"/>
      <c r="D90" s="121"/>
      <c r="E90" s="116"/>
      <c r="F90" s="121"/>
      <c r="G90" s="121"/>
      <c r="H90" s="121"/>
      <c r="I90" s="121"/>
      <c r="J90" s="121"/>
      <c r="K90" s="121"/>
      <c r="L90" s="121"/>
      <c r="M90" s="121"/>
    </row>
    <row r="91" spans="1:13">
      <c r="A91" s="121"/>
      <c r="B91" s="121"/>
      <c r="C91" s="121"/>
      <c r="D91" s="121"/>
      <c r="E91" s="116"/>
      <c r="F91" s="121"/>
      <c r="G91" s="121"/>
      <c r="H91" s="121"/>
      <c r="I91" s="121"/>
      <c r="J91" s="121"/>
      <c r="K91" s="121"/>
      <c r="L91" s="121"/>
      <c r="M91" s="121"/>
    </row>
    <row r="92" spans="1:13">
      <c r="A92" s="121"/>
      <c r="B92" s="121"/>
      <c r="C92" s="121"/>
      <c r="D92" s="121"/>
      <c r="E92" s="116"/>
      <c r="F92" s="121"/>
      <c r="G92" s="121"/>
      <c r="H92" s="121"/>
      <c r="I92" s="121"/>
      <c r="J92" s="121"/>
      <c r="K92" s="121"/>
      <c r="L92" s="121"/>
      <c r="M92" s="121"/>
    </row>
    <row r="93" spans="1:13">
      <c r="A93" s="121"/>
      <c r="B93" s="121"/>
      <c r="C93" s="121"/>
      <c r="D93" s="121"/>
      <c r="E93" s="116"/>
      <c r="F93" s="121"/>
      <c r="G93" s="121"/>
      <c r="H93" s="121"/>
      <c r="I93" s="121"/>
      <c r="J93" s="121"/>
      <c r="K93" s="121"/>
      <c r="L93" s="121"/>
      <c r="M93" s="121"/>
    </row>
    <row r="94" spans="1:13">
      <c r="A94" s="121"/>
      <c r="B94" s="121"/>
      <c r="C94" s="121"/>
      <c r="D94" s="121"/>
      <c r="E94" s="116"/>
      <c r="F94" s="121"/>
      <c r="G94" s="121"/>
      <c r="H94" s="121"/>
      <c r="I94" s="121"/>
      <c r="J94" s="121"/>
      <c r="K94" s="121"/>
      <c r="L94" s="121"/>
      <c r="M94" s="121"/>
    </row>
    <row r="95" spans="1:13">
      <c r="A95" s="121"/>
      <c r="B95" s="121"/>
      <c r="C95" s="121"/>
      <c r="D95" s="121"/>
      <c r="E95" s="116"/>
      <c r="F95" s="121"/>
      <c r="G95" s="121"/>
      <c r="H95" s="121"/>
      <c r="I95" s="121"/>
      <c r="J95" s="121"/>
      <c r="K95" s="121"/>
      <c r="L95" s="121"/>
      <c r="M95" s="121"/>
    </row>
    <row r="96" spans="1:13">
      <c r="A96" s="121"/>
      <c r="B96" s="121"/>
      <c r="C96" s="121"/>
      <c r="D96" s="121"/>
      <c r="E96" s="116"/>
      <c r="F96" s="121"/>
      <c r="G96" s="121"/>
      <c r="H96" s="121"/>
      <c r="I96" s="121"/>
      <c r="J96" s="121"/>
      <c r="K96" s="121"/>
      <c r="L96" s="121"/>
      <c r="M96" s="121"/>
    </row>
    <row r="97" spans="1:13">
      <c r="A97" s="121"/>
      <c r="B97" s="121"/>
      <c r="C97" s="121"/>
      <c r="D97" s="121"/>
      <c r="E97" s="116"/>
      <c r="F97" s="121"/>
      <c r="G97" s="121"/>
      <c r="H97" s="121"/>
      <c r="I97" s="121"/>
      <c r="J97" s="121"/>
      <c r="K97" s="121"/>
      <c r="L97" s="121"/>
      <c r="M97" s="121"/>
    </row>
    <row r="98" spans="1:13">
      <c r="A98" s="121"/>
      <c r="B98" s="121"/>
      <c r="C98" s="121"/>
      <c r="D98" s="121"/>
      <c r="E98" s="116"/>
      <c r="F98" s="121"/>
      <c r="G98" s="121"/>
      <c r="H98" s="121"/>
      <c r="I98" s="121"/>
      <c r="J98" s="121"/>
      <c r="K98" s="121"/>
      <c r="L98" s="121"/>
      <c r="M98" s="121"/>
    </row>
    <row r="99" spans="1:13">
      <c r="A99" s="121"/>
      <c r="B99" s="121"/>
      <c r="C99" s="121"/>
      <c r="D99" s="121"/>
      <c r="E99" s="116"/>
      <c r="F99" s="121"/>
      <c r="G99" s="121"/>
      <c r="H99" s="121"/>
      <c r="I99" s="121"/>
      <c r="J99" s="121"/>
      <c r="K99" s="121"/>
      <c r="L99" s="121"/>
      <c r="M99" s="121"/>
    </row>
    <row r="100" spans="1:13">
      <c r="A100" s="121"/>
      <c r="B100" s="121"/>
      <c r="C100" s="121"/>
      <c r="D100" s="121"/>
      <c r="E100" s="116"/>
      <c r="F100" s="121"/>
      <c r="G100" s="121"/>
      <c r="H100" s="121"/>
      <c r="I100" s="121"/>
      <c r="J100" s="121"/>
      <c r="K100" s="121"/>
      <c r="L100" s="121"/>
      <c r="M100" s="121"/>
    </row>
    <row r="101" spans="1:13">
      <c r="E101" s="116"/>
    </row>
    <row r="102" spans="1:13">
      <c r="E102" s="116"/>
    </row>
    <row r="103" spans="1:13">
      <c r="E103" s="116"/>
    </row>
    <row r="104" spans="1:13">
      <c r="E104" s="116"/>
    </row>
    <row r="105" spans="1:13">
      <c r="E105" s="116"/>
    </row>
    <row r="106" spans="1:13">
      <c r="E106" s="116"/>
    </row>
    <row r="107" spans="1:13">
      <c r="E107" s="116"/>
    </row>
    <row r="108" spans="1:13">
      <c r="E108" s="116"/>
    </row>
    <row r="109" spans="1:13">
      <c r="E109" s="116"/>
    </row>
    <row r="110" spans="1:13">
      <c r="E110" s="116"/>
    </row>
    <row r="111" spans="1:13">
      <c r="E111" s="116"/>
    </row>
    <row r="112" spans="1:13">
      <c r="E112" s="116"/>
    </row>
    <row r="113" spans="5:5">
      <c r="E113" s="116"/>
    </row>
    <row r="114" spans="5:5">
      <c r="E114" s="116"/>
    </row>
    <row r="115" spans="5:5">
      <c r="E115" s="116"/>
    </row>
    <row r="116" spans="5:5">
      <c r="E116" s="116"/>
    </row>
    <row r="117" spans="5:5">
      <c r="E117" s="116"/>
    </row>
    <row r="118" spans="5:5">
      <c r="E118" s="116"/>
    </row>
    <row r="119" spans="5:5">
      <c r="E119" s="116"/>
    </row>
    <row r="120" spans="5:5">
      <c r="E120" s="116"/>
    </row>
    <row r="121" spans="5:5">
      <c r="E121" s="116"/>
    </row>
    <row r="122" spans="5:5">
      <c r="E122" s="116"/>
    </row>
    <row r="123" spans="5:5">
      <c r="E123" s="116"/>
    </row>
    <row r="124" spans="5:5">
      <c r="E124" s="116"/>
    </row>
    <row r="125" spans="5:5">
      <c r="E125" s="116"/>
    </row>
    <row r="126" spans="5:5">
      <c r="E126" s="116"/>
    </row>
    <row r="127" spans="5:5">
      <c r="E127" s="116"/>
    </row>
    <row r="128" spans="5:5">
      <c r="E128" s="116"/>
    </row>
    <row r="129" spans="5:5">
      <c r="E129" s="116"/>
    </row>
    <row r="130" spans="5:5">
      <c r="E130" s="116"/>
    </row>
    <row r="131" spans="5:5">
      <c r="E131" s="116"/>
    </row>
  </sheetData>
  <mergeCells count="14">
    <mergeCell ref="I66:L66"/>
    <mergeCell ref="A5:M5"/>
    <mergeCell ref="A25:M25"/>
    <mergeCell ref="A29:M29"/>
    <mergeCell ref="A36:M36"/>
    <mergeCell ref="A41:M41"/>
    <mergeCell ref="A2:M2"/>
    <mergeCell ref="A3:M3"/>
    <mergeCell ref="A50:M50"/>
    <mergeCell ref="A45:M45"/>
    <mergeCell ref="A9:M9"/>
    <mergeCell ref="A13:M13"/>
    <mergeCell ref="A17:M17"/>
    <mergeCell ref="A21:M21"/>
  </mergeCells>
  <phoneticPr fontId="0" type="noConversion"/>
  <pageMargins left="0.59055118110236227" right="0" top="0.74803149606299213" bottom="0" header="0" footer="0"/>
  <pageSetup paperSize="9" scale="6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2:N97"/>
  <sheetViews>
    <sheetView showGridLines="0" workbookViewId="0">
      <selection activeCell="D11" sqref="D11"/>
    </sheetView>
  </sheetViews>
  <sheetFormatPr defaultColWidth="9.28515625" defaultRowHeight="30.75" customHeight="1"/>
  <cols>
    <col min="1" max="1" width="5.42578125" style="1" customWidth="1"/>
    <col min="2" max="2" width="22.7109375" style="1" customWidth="1"/>
    <col min="3" max="4" width="11.28515625" style="266" bestFit="1" customWidth="1"/>
    <col min="5" max="5" width="10.140625" style="266" bestFit="1" customWidth="1"/>
    <col min="6" max="7" width="11.28515625" style="266" bestFit="1" customWidth="1"/>
    <col min="8" max="8" width="10.140625" style="266" bestFit="1" customWidth="1"/>
    <col min="9" max="10" width="11.28515625" style="1" bestFit="1" customWidth="1"/>
    <col min="11" max="11" width="10.140625" style="1" bestFit="1" customWidth="1"/>
    <col min="12" max="13" width="11.28515625" style="1" bestFit="1" customWidth="1"/>
    <col min="14" max="14" width="10.140625" style="1" bestFit="1" customWidth="1"/>
    <col min="15" max="16384" width="9.28515625" style="1"/>
  </cols>
  <sheetData>
    <row r="2" spans="1:14" ht="30.75" customHeight="1">
      <c r="A2" s="308" t="s">
        <v>874</v>
      </c>
      <c r="B2" s="308"/>
      <c r="C2" s="308"/>
      <c r="D2" s="308"/>
      <c r="E2" s="308"/>
      <c r="F2" s="308"/>
      <c r="G2" s="308"/>
      <c r="H2" s="308"/>
    </row>
    <row r="3" spans="1:14" s="301" customFormat="1" ht="30.75" customHeight="1" thickBot="1">
      <c r="A3" s="280" t="s">
        <v>875</v>
      </c>
      <c r="B3" s="300"/>
      <c r="C3" s="268"/>
      <c r="D3" s="269"/>
      <c r="E3" s="269"/>
      <c r="F3" s="269"/>
      <c r="M3" s="802" t="s">
        <v>886</v>
      </c>
      <c r="N3" s="803"/>
    </row>
    <row r="4" spans="1:14" s="8" customFormat="1" ht="30.75" customHeight="1" thickBot="1">
      <c r="A4" s="804" t="s">
        <v>535</v>
      </c>
      <c r="B4" s="805" t="s">
        <v>534</v>
      </c>
      <c r="C4" s="806" t="s">
        <v>14</v>
      </c>
      <c r="D4" s="806"/>
      <c r="E4" s="806"/>
      <c r="F4" s="806" t="s">
        <v>876</v>
      </c>
      <c r="G4" s="806"/>
      <c r="H4" s="806"/>
      <c r="I4" s="806" t="s">
        <v>339</v>
      </c>
      <c r="J4" s="806"/>
      <c r="K4" s="806"/>
      <c r="L4" s="806" t="s">
        <v>246</v>
      </c>
      <c r="M4" s="807"/>
      <c r="N4" s="807"/>
    </row>
    <row r="5" spans="1:14" ht="30.75" customHeight="1" thickBot="1">
      <c r="A5" s="804"/>
      <c r="B5" s="805"/>
      <c r="C5" s="498" t="s">
        <v>246</v>
      </c>
      <c r="D5" s="499" t="s">
        <v>179</v>
      </c>
      <c r="E5" s="499" t="s">
        <v>178</v>
      </c>
      <c r="F5" s="498" t="s">
        <v>246</v>
      </c>
      <c r="G5" s="499" t="s">
        <v>179</v>
      </c>
      <c r="H5" s="499" t="s">
        <v>178</v>
      </c>
      <c r="I5" s="498" t="s">
        <v>246</v>
      </c>
      <c r="J5" s="499" t="s">
        <v>179</v>
      </c>
      <c r="K5" s="499" t="s">
        <v>178</v>
      </c>
      <c r="L5" s="498" t="s">
        <v>246</v>
      </c>
      <c r="M5" s="499" t="s">
        <v>179</v>
      </c>
      <c r="N5" s="499" t="s">
        <v>178</v>
      </c>
    </row>
    <row r="6" spans="1:14" ht="16.5" customHeight="1" thickBot="1">
      <c r="A6" s="804"/>
      <c r="B6" s="805"/>
      <c r="C6" s="500" t="s">
        <v>310</v>
      </c>
      <c r="D6" s="501" t="s">
        <v>297</v>
      </c>
      <c r="E6" s="501" t="s">
        <v>46</v>
      </c>
      <c r="F6" s="500" t="s">
        <v>310</v>
      </c>
      <c r="G6" s="501" t="s">
        <v>297</v>
      </c>
      <c r="H6" s="501" t="s">
        <v>46</v>
      </c>
      <c r="I6" s="500" t="s">
        <v>310</v>
      </c>
      <c r="J6" s="501" t="s">
        <v>297</v>
      </c>
      <c r="K6" s="501" t="s">
        <v>46</v>
      </c>
      <c r="L6" s="500" t="s">
        <v>310</v>
      </c>
      <c r="M6" s="501" t="s">
        <v>297</v>
      </c>
      <c r="N6" s="501" t="s">
        <v>46</v>
      </c>
    </row>
    <row r="7" spans="1:14" ht="21.75" customHeight="1" thickBot="1">
      <c r="A7" s="502" t="s">
        <v>63</v>
      </c>
      <c r="B7" s="503" t="s">
        <v>64</v>
      </c>
      <c r="C7" s="504">
        <v>229049</v>
      </c>
      <c r="D7" s="504">
        <v>132583</v>
      </c>
      <c r="E7" s="504">
        <v>96466</v>
      </c>
      <c r="F7" s="504">
        <v>64426</v>
      </c>
      <c r="G7" s="504">
        <v>32184</v>
      </c>
      <c r="H7" s="504">
        <v>32242</v>
      </c>
      <c r="I7" s="504">
        <v>54036</v>
      </c>
      <c r="J7" s="504">
        <v>26034</v>
      </c>
      <c r="K7" s="504">
        <v>28002</v>
      </c>
      <c r="L7" s="504">
        <v>347511</v>
      </c>
      <c r="M7" s="504">
        <v>190801</v>
      </c>
      <c r="N7" s="504">
        <v>156710</v>
      </c>
    </row>
    <row r="8" spans="1:14" ht="21.75" customHeight="1" thickBot="1">
      <c r="A8" s="505" t="s">
        <v>65</v>
      </c>
      <c r="B8" s="506" t="s">
        <v>66</v>
      </c>
      <c r="C8" s="504">
        <v>26421</v>
      </c>
      <c r="D8" s="504">
        <v>17649</v>
      </c>
      <c r="E8" s="504">
        <v>8772</v>
      </c>
      <c r="F8" s="504">
        <v>22008</v>
      </c>
      <c r="G8" s="504">
        <v>13328</v>
      </c>
      <c r="H8" s="504">
        <v>8680</v>
      </c>
      <c r="I8" s="504">
        <v>9057</v>
      </c>
      <c r="J8" s="504">
        <v>5768</v>
      </c>
      <c r="K8" s="504">
        <v>3289</v>
      </c>
      <c r="L8" s="504">
        <v>57486</v>
      </c>
      <c r="M8" s="504">
        <v>36745</v>
      </c>
      <c r="N8" s="504">
        <v>20741</v>
      </c>
    </row>
    <row r="9" spans="1:14" ht="21.75" customHeight="1" thickBot="1">
      <c r="A9" s="505" t="s">
        <v>67</v>
      </c>
      <c r="B9" s="506" t="s">
        <v>68</v>
      </c>
      <c r="C9" s="504">
        <v>64333</v>
      </c>
      <c r="D9" s="504">
        <v>42203</v>
      </c>
      <c r="E9" s="504">
        <v>22130</v>
      </c>
      <c r="F9" s="504">
        <v>39802</v>
      </c>
      <c r="G9" s="504">
        <v>21645</v>
      </c>
      <c r="H9" s="504">
        <v>18157</v>
      </c>
      <c r="I9" s="504">
        <v>21501</v>
      </c>
      <c r="J9" s="504">
        <v>12687</v>
      </c>
      <c r="K9" s="504">
        <v>8814</v>
      </c>
      <c r="L9" s="504">
        <v>125636</v>
      </c>
      <c r="M9" s="504">
        <v>76535</v>
      </c>
      <c r="N9" s="504">
        <v>49101</v>
      </c>
    </row>
    <row r="10" spans="1:14" ht="21.75" customHeight="1" thickBot="1">
      <c r="A10" s="505" t="s">
        <v>69</v>
      </c>
      <c r="B10" s="506" t="s">
        <v>70</v>
      </c>
      <c r="C10" s="504">
        <v>9041</v>
      </c>
      <c r="D10" s="504">
        <v>5153</v>
      </c>
      <c r="E10" s="504">
        <v>3888</v>
      </c>
      <c r="F10" s="504">
        <v>8921</v>
      </c>
      <c r="G10" s="504">
        <v>5254</v>
      </c>
      <c r="H10" s="504">
        <v>3667</v>
      </c>
      <c r="I10" s="504">
        <v>4478</v>
      </c>
      <c r="J10" s="504">
        <v>2883</v>
      </c>
      <c r="K10" s="504">
        <v>1595</v>
      </c>
      <c r="L10" s="504">
        <v>22440</v>
      </c>
      <c r="M10" s="504">
        <v>13290</v>
      </c>
      <c r="N10" s="504">
        <v>9150</v>
      </c>
    </row>
    <row r="11" spans="1:14" ht="21.75" customHeight="1" thickBot="1">
      <c r="A11" s="505" t="s">
        <v>57</v>
      </c>
      <c r="B11" s="506" t="s">
        <v>58</v>
      </c>
      <c r="C11" s="504">
        <v>37324</v>
      </c>
      <c r="D11" s="504">
        <v>23789</v>
      </c>
      <c r="E11" s="504">
        <v>13535</v>
      </c>
      <c r="F11" s="504">
        <v>24621</v>
      </c>
      <c r="G11" s="504">
        <v>13210</v>
      </c>
      <c r="H11" s="504">
        <v>11411</v>
      </c>
      <c r="I11" s="504">
        <v>13728</v>
      </c>
      <c r="J11" s="504">
        <v>8325</v>
      </c>
      <c r="K11" s="504">
        <v>5403</v>
      </c>
      <c r="L11" s="504">
        <v>75673</v>
      </c>
      <c r="M11" s="504">
        <v>45324</v>
      </c>
      <c r="N11" s="504">
        <v>30349</v>
      </c>
    </row>
    <row r="12" spans="1:14" ht="21.75" customHeight="1" thickBot="1">
      <c r="A12" s="505" t="s">
        <v>59</v>
      </c>
      <c r="B12" s="506" t="s">
        <v>60</v>
      </c>
      <c r="C12" s="504">
        <v>574333</v>
      </c>
      <c r="D12" s="504">
        <v>349946</v>
      </c>
      <c r="E12" s="504">
        <v>224387</v>
      </c>
      <c r="F12" s="504">
        <v>142228</v>
      </c>
      <c r="G12" s="504">
        <v>73936</v>
      </c>
      <c r="H12" s="504">
        <v>68292</v>
      </c>
      <c r="I12" s="504">
        <v>348107</v>
      </c>
      <c r="J12" s="504">
        <v>166691</v>
      </c>
      <c r="K12" s="504">
        <v>181416</v>
      </c>
      <c r="L12" s="504">
        <v>1064668</v>
      </c>
      <c r="M12" s="504">
        <v>590573</v>
      </c>
      <c r="N12" s="504">
        <v>474095</v>
      </c>
    </row>
    <row r="13" spans="1:14" ht="21.75" customHeight="1" thickBot="1">
      <c r="A13" s="505" t="s">
        <v>61</v>
      </c>
      <c r="B13" s="506" t="s">
        <v>62</v>
      </c>
      <c r="C13" s="504">
        <v>220762</v>
      </c>
      <c r="D13" s="504">
        <v>134713</v>
      </c>
      <c r="E13" s="504">
        <v>86049</v>
      </c>
      <c r="F13" s="504">
        <v>88432</v>
      </c>
      <c r="G13" s="504">
        <v>55776</v>
      </c>
      <c r="H13" s="504">
        <v>32656</v>
      </c>
      <c r="I13" s="504">
        <v>79974</v>
      </c>
      <c r="J13" s="504">
        <v>39156</v>
      </c>
      <c r="K13" s="504">
        <v>40818</v>
      </c>
      <c r="L13" s="504">
        <v>389168</v>
      </c>
      <c r="M13" s="504">
        <v>229645</v>
      </c>
      <c r="N13" s="504">
        <v>159523</v>
      </c>
    </row>
    <row r="14" spans="1:14" ht="21.75" customHeight="1" thickBot="1">
      <c r="A14" s="505" t="s">
        <v>234</v>
      </c>
      <c r="B14" s="506" t="s">
        <v>235</v>
      </c>
      <c r="C14" s="504">
        <v>24190</v>
      </c>
      <c r="D14" s="504">
        <v>15553</v>
      </c>
      <c r="E14" s="504">
        <v>8637</v>
      </c>
      <c r="F14" s="504">
        <v>7053</v>
      </c>
      <c r="G14" s="504">
        <v>3278</v>
      </c>
      <c r="H14" s="504">
        <v>3775</v>
      </c>
      <c r="I14" s="504">
        <v>6699</v>
      </c>
      <c r="J14" s="504">
        <v>4123</v>
      </c>
      <c r="K14" s="504">
        <v>2576</v>
      </c>
      <c r="L14" s="504">
        <v>37942</v>
      </c>
      <c r="M14" s="504">
        <v>22954</v>
      </c>
      <c r="N14" s="504">
        <v>14988</v>
      </c>
    </row>
    <row r="15" spans="1:14" ht="21.75" customHeight="1" thickBot="1">
      <c r="A15" s="505" t="s">
        <v>236</v>
      </c>
      <c r="B15" s="506" t="s">
        <v>191</v>
      </c>
      <c r="C15" s="504">
        <v>137812</v>
      </c>
      <c r="D15" s="504">
        <v>78033</v>
      </c>
      <c r="E15" s="504">
        <v>59779</v>
      </c>
      <c r="F15" s="504">
        <v>62163</v>
      </c>
      <c r="G15" s="504">
        <v>34390</v>
      </c>
      <c r="H15" s="504">
        <v>27773</v>
      </c>
      <c r="I15" s="504">
        <v>45244</v>
      </c>
      <c r="J15" s="504">
        <v>22907</v>
      </c>
      <c r="K15" s="504">
        <v>22337</v>
      </c>
      <c r="L15" s="504">
        <v>245219</v>
      </c>
      <c r="M15" s="504">
        <v>135330</v>
      </c>
      <c r="N15" s="504">
        <v>109889</v>
      </c>
    </row>
    <row r="16" spans="1:14" ht="21.75" customHeight="1" thickBot="1">
      <c r="A16" s="505">
        <v>10</v>
      </c>
      <c r="B16" s="506" t="s">
        <v>159</v>
      </c>
      <c r="C16" s="504">
        <v>169785</v>
      </c>
      <c r="D16" s="504">
        <v>100316</v>
      </c>
      <c r="E16" s="504">
        <v>69469</v>
      </c>
      <c r="F16" s="504">
        <v>72661</v>
      </c>
      <c r="G16" s="504">
        <v>38789</v>
      </c>
      <c r="H16" s="504">
        <v>33872</v>
      </c>
      <c r="I16" s="504">
        <v>61951</v>
      </c>
      <c r="J16" s="504">
        <v>33312</v>
      </c>
      <c r="K16" s="504">
        <v>28639</v>
      </c>
      <c r="L16" s="504">
        <v>304397</v>
      </c>
      <c r="M16" s="504">
        <v>172417</v>
      </c>
      <c r="N16" s="504">
        <v>131980</v>
      </c>
    </row>
    <row r="17" spans="1:14" ht="21.75" customHeight="1" thickBot="1">
      <c r="A17" s="507">
        <v>11</v>
      </c>
      <c r="B17" s="506" t="s">
        <v>160</v>
      </c>
      <c r="C17" s="504">
        <v>29443</v>
      </c>
      <c r="D17" s="504">
        <v>19005</v>
      </c>
      <c r="E17" s="504">
        <v>10438</v>
      </c>
      <c r="F17" s="504">
        <v>8886</v>
      </c>
      <c r="G17" s="504">
        <v>4710</v>
      </c>
      <c r="H17" s="504">
        <v>4176</v>
      </c>
      <c r="I17" s="504">
        <v>6489</v>
      </c>
      <c r="J17" s="504">
        <v>3634</v>
      </c>
      <c r="K17" s="504">
        <v>2855</v>
      </c>
      <c r="L17" s="504">
        <v>44818</v>
      </c>
      <c r="M17" s="504">
        <v>27349</v>
      </c>
      <c r="N17" s="504">
        <v>17469</v>
      </c>
    </row>
    <row r="18" spans="1:14" ht="21.75" customHeight="1" thickBot="1">
      <c r="A18" s="507">
        <v>12</v>
      </c>
      <c r="B18" s="506" t="s">
        <v>161</v>
      </c>
      <c r="C18" s="504">
        <v>9526</v>
      </c>
      <c r="D18" s="504">
        <v>5704</v>
      </c>
      <c r="E18" s="504">
        <v>3822</v>
      </c>
      <c r="F18" s="504">
        <v>5121</v>
      </c>
      <c r="G18" s="504">
        <v>2542</v>
      </c>
      <c r="H18" s="504">
        <v>2579</v>
      </c>
      <c r="I18" s="504">
        <v>5371</v>
      </c>
      <c r="J18" s="504">
        <v>3466</v>
      </c>
      <c r="K18" s="504">
        <v>1905</v>
      </c>
      <c r="L18" s="504">
        <v>20018</v>
      </c>
      <c r="M18" s="504">
        <v>11712</v>
      </c>
      <c r="N18" s="504">
        <v>8306</v>
      </c>
    </row>
    <row r="19" spans="1:14" ht="21.75" customHeight="1" thickBot="1">
      <c r="A19" s="507">
        <v>13</v>
      </c>
      <c r="B19" s="506" t="s">
        <v>162</v>
      </c>
      <c r="C19" s="504">
        <v>7760</v>
      </c>
      <c r="D19" s="504">
        <v>4686</v>
      </c>
      <c r="E19" s="504">
        <v>3074</v>
      </c>
      <c r="F19" s="504">
        <v>8798</v>
      </c>
      <c r="G19" s="504">
        <v>5080</v>
      </c>
      <c r="H19" s="504">
        <v>3718</v>
      </c>
      <c r="I19" s="504">
        <v>6381</v>
      </c>
      <c r="J19" s="504">
        <v>4431</v>
      </c>
      <c r="K19" s="504">
        <v>1950</v>
      </c>
      <c r="L19" s="504">
        <v>22939</v>
      </c>
      <c r="M19" s="504">
        <v>14197</v>
      </c>
      <c r="N19" s="504">
        <v>8742</v>
      </c>
    </row>
    <row r="20" spans="1:14" ht="21.75" customHeight="1" thickBot="1">
      <c r="A20" s="507">
        <v>14</v>
      </c>
      <c r="B20" s="506" t="s">
        <v>163</v>
      </c>
      <c r="C20" s="504">
        <v>36170</v>
      </c>
      <c r="D20" s="504">
        <v>23562</v>
      </c>
      <c r="E20" s="504">
        <v>12608</v>
      </c>
      <c r="F20" s="504">
        <v>13124</v>
      </c>
      <c r="G20" s="504">
        <v>7174</v>
      </c>
      <c r="H20" s="504">
        <v>5950</v>
      </c>
      <c r="I20" s="504">
        <v>12015</v>
      </c>
      <c r="J20" s="504">
        <v>6571</v>
      </c>
      <c r="K20" s="504">
        <v>5444</v>
      </c>
      <c r="L20" s="504">
        <v>61309</v>
      </c>
      <c r="M20" s="504">
        <v>37307</v>
      </c>
      <c r="N20" s="504">
        <v>24002</v>
      </c>
    </row>
    <row r="21" spans="1:14" ht="21.75" customHeight="1" thickBot="1">
      <c r="A21" s="507">
        <v>15</v>
      </c>
      <c r="B21" s="506" t="s">
        <v>164</v>
      </c>
      <c r="C21" s="504">
        <v>29201</v>
      </c>
      <c r="D21" s="504">
        <v>18561</v>
      </c>
      <c r="E21" s="504">
        <v>10640</v>
      </c>
      <c r="F21" s="504">
        <v>21583</v>
      </c>
      <c r="G21" s="504">
        <v>11032</v>
      </c>
      <c r="H21" s="504">
        <v>10551</v>
      </c>
      <c r="I21" s="504">
        <v>10615</v>
      </c>
      <c r="J21" s="504">
        <v>6185</v>
      </c>
      <c r="K21" s="504">
        <v>4430</v>
      </c>
      <c r="L21" s="504">
        <v>61399</v>
      </c>
      <c r="M21" s="504">
        <v>35778</v>
      </c>
      <c r="N21" s="504">
        <v>25621</v>
      </c>
    </row>
    <row r="22" spans="1:14" ht="21.75" customHeight="1" thickBot="1">
      <c r="A22" s="507">
        <v>16</v>
      </c>
      <c r="B22" s="506" t="s">
        <v>165</v>
      </c>
      <c r="C22" s="504">
        <v>410886</v>
      </c>
      <c r="D22" s="504">
        <v>232833</v>
      </c>
      <c r="E22" s="504">
        <v>178053</v>
      </c>
      <c r="F22" s="504">
        <v>93475</v>
      </c>
      <c r="G22" s="504">
        <v>49769</v>
      </c>
      <c r="H22" s="504">
        <v>43706</v>
      </c>
      <c r="I22" s="504">
        <v>75400</v>
      </c>
      <c r="J22" s="504">
        <v>37550</v>
      </c>
      <c r="K22" s="504">
        <v>37850</v>
      </c>
      <c r="L22" s="504">
        <v>579761</v>
      </c>
      <c r="M22" s="504">
        <v>320152</v>
      </c>
      <c r="N22" s="504">
        <v>259609</v>
      </c>
    </row>
    <row r="23" spans="1:14" ht="21.75" customHeight="1" thickBot="1">
      <c r="A23" s="507">
        <v>17</v>
      </c>
      <c r="B23" s="506" t="s">
        <v>166</v>
      </c>
      <c r="C23" s="504">
        <v>66096</v>
      </c>
      <c r="D23" s="504">
        <v>37801</v>
      </c>
      <c r="E23" s="504">
        <v>28295</v>
      </c>
      <c r="F23" s="504">
        <v>37397</v>
      </c>
      <c r="G23" s="504">
        <v>21745</v>
      </c>
      <c r="H23" s="504">
        <v>15652</v>
      </c>
      <c r="I23" s="504">
        <v>25827</v>
      </c>
      <c r="J23" s="504">
        <v>14257</v>
      </c>
      <c r="K23" s="504">
        <v>11570</v>
      </c>
      <c r="L23" s="504">
        <v>129320</v>
      </c>
      <c r="M23" s="504">
        <v>73803</v>
      </c>
      <c r="N23" s="504">
        <v>55517</v>
      </c>
    </row>
    <row r="24" spans="1:14" ht="21.75" customHeight="1" thickBot="1">
      <c r="A24" s="507">
        <v>18</v>
      </c>
      <c r="B24" s="506" t="s">
        <v>167</v>
      </c>
      <c r="C24" s="504">
        <v>16193</v>
      </c>
      <c r="D24" s="504">
        <v>11154</v>
      </c>
      <c r="E24" s="504">
        <v>5039</v>
      </c>
      <c r="F24" s="504">
        <v>11318</v>
      </c>
      <c r="G24" s="504">
        <v>5617</v>
      </c>
      <c r="H24" s="504">
        <v>5701</v>
      </c>
      <c r="I24" s="504">
        <v>9030</v>
      </c>
      <c r="J24" s="504">
        <v>5406</v>
      </c>
      <c r="K24" s="504">
        <v>3624</v>
      </c>
      <c r="L24" s="504">
        <v>36541</v>
      </c>
      <c r="M24" s="504">
        <v>22177</v>
      </c>
      <c r="N24" s="504">
        <v>14364</v>
      </c>
    </row>
    <row r="25" spans="1:14" ht="21.75" customHeight="1" thickBot="1">
      <c r="A25" s="507">
        <v>19</v>
      </c>
      <c r="B25" s="508" t="s">
        <v>168</v>
      </c>
      <c r="C25" s="504">
        <v>65501</v>
      </c>
      <c r="D25" s="504">
        <v>43503</v>
      </c>
      <c r="E25" s="504">
        <v>21998</v>
      </c>
      <c r="F25" s="504">
        <v>25349</v>
      </c>
      <c r="G25" s="504">
        <v>13154</v>
      </c>
      <c r="H25" s="504">
        <v>12195</v>
      </c>
      <c r="I25" s="504">
        <v>15696</v>
      </c>
      <c r="J25" s="504">
        <v>9510</v>
      </c>
      <c r="K25" s="504">
        <v>6186</v>
      </c>
      <c r="L25" s="504">
        <v>106546</v>
      </c>
      <c r="M25" s="504">
        <v>66167</v>
      </c>
      <c r="N25" s="504">
        <v>40379</v>
      </c>
    </row>
    <row r="26" spans="1:14" ht="21.75" customHeight="1" thickBot="1">
      <c r="A26" s="507">
        <v>20</v>
      </c>
      <c r="B26" s="508" t="s">
        <v>169</v>
      </c>
      <c r="C26" s="504">
        <v>136499</v>
      </c>
      <c r="D26" s="504">
        <v>77835</v>
      </c>
      <c r="E26" s="504">
        <v>58664</v>
      </c>
      <c r="F26" s="504">
        <v>62249</v>
      </c>
      <c r="G26" s="504">
        <v>31690</v>
      </c>
      <c r="H26" s="504">
        <v>30559</v>
      </c>
      <c r="I26" s="504">
        <v>32233</v>
      </c>
      <c r="J26" s="504">
        <v>17309</v>
      </c>
      <c r="K26" s="504">
        <v>14924</v>
      </c>
      <c r="L26" s="504">
        <v>230981</v>
      </c>
      <c r="M26" s="504">
        <v>126834</v>
      </c>
      <c r="N26" s="504">
        <v>104147</v>
      </c>
    </row>
    <row r="27" spans="1:14" ht="21.75" customHeight="1" thickBot="1">
      <c r="A27" s="507">
        <v>21</v>
      </c>
      <c r="B27" s="508" t="s">
        <v>201</v>
      </c>
      <c r="C27" s="504">
        <v>65413</v>
      </c>
      <c r="D27" s="504">
        <v>36987</v>
      </c>
      <c r="E27" s="504">
        <v>28426</v>
      </c>
      <c r="F27" s="504">
        <v>24194</v>
      </c>
      <c r="G27" s="504">
        <v>12040</v>
      </c>
      <c r="H27" s="504">
        <v>12154</v>
      </c>
      <c r="I27" s="504">
        <v>22627</v>
      </c>
      <c r="J27" s="504">
        <v>12504</v>
      </c>
      <c r="K27" s="504">
        <v>10123</v>
      </c>
      <c r="L27" s="504">
        <v>112234</v>
      </c>
      <c r="M27" s="504">
        <v>61531</v>
      </c>
      <c r="N27" s="504">
        <v>50703</v>
      </c>
    </row>
    <row r="28" spans="1:14" ht="21.75" customHeight="1" thickBot="1">
      <c r="A28" s="507">
        <v>22</v>
      </c>
      <c r="B28" s="508" t="s">
        <v>202</v>
      </c>
      <c r="C28" s="504">
        <v>46402</v>
      </c>
      <c r="D28" s="504">
        <v>26650</v>
      </c>
      <c r="E28" s="504">
        <v>19752</v>
      </c>
      <c r="F28" s="504">
        <v>36412</v>
      </c>
      <c r="G28" s="504">
        <v>22031</v>
      </c>
      <c r="H28" s="504">
        <v>14381</v>
      </c>
      <c r="I28" s="504">
        <v>17134</v>
      </c>
      <c r="J28" s="504">
        <v>8781</v>
      </c>
      <c r="K28" s="504">
        <v>8353</v>
      </c>
      <c r="L28" s="504">
        <v>99948</v>
      </c>
      <c r="M28" s="504">
        <v>57462</v>
      </c>
      <c r="N28" s="504">
        <v>42486</v>
      </c>
    </row>
    <row r="29" spans="1:14" ht="21.75" customHeight="1" thickBot="1">
      <c r="A29" s="507">
        <v>23</v>
      </c>
      <c r="B29" s="508" t="s">
        <v>203</v>
      </c>
      <c r="C29" s="504">
        <v>56248</v>
      </c>
      <c r="D29" s="504">
        <v>33754</v>
      </c>
      <c r="E29" s="504">
        <v>22494</v>
      </c>
      <c r="F29" s="504">
        <v>13126</v>
      </c>
      <c r="G29" s="504">
        <v>6656</v>
      </c>
      <c r="H29" s="504">
        <v>6470</v>
      </c>
      <c r="I29" s="504">
        <v>18787</v>
      </c>
      <c r="J29" s="504">
        <v>10883</v>
      </c>
      <c r="K29" s="504">
        <v>7904</v>
      </c>
      <c r="L29" s="504">
        <v>88161</v>
      </c>
      <c r="M29" s="504">
        <v>51293</v>
      </c>
      <c r="N29" s="504">
        <v>36868</v>
      </c>
    </row>
    <row r="30" spans="1:14" ht="21.75" customHeight="1" thickBot="1">
      <c r="A30" s="507">
        <v>24</v>
      </c>
      <c r="B30" s="508" t="s">
        <v>249</v>
      </c>
      <c r="C30" s="504">
        <v>19929</v>
      </c>
      <c r="D30" s="504">
        <v>12555</v>
      </c>
      <c r="E30" s="504">
        <v>7374</v>
      </c>
      <c r="F30" s="504">
        <v>10736</v>
      </c>
      <c r="G30" s="504">
        <v>5402</v>
      </c>
      <c r="H30" s="504">
        <v>5334</v>
      </c>
      <c r="I30" s="504">
        <v>6515</v>
      </c>
      <c r="J30" s="504">
        <v>3799</v>
      </c>
      <c r="K30" s="504">
        <v>2716</v>
      </c>
      <c r="L30" s="504">
        <v>37180</v>
      </c>
      <c r="M30" s="504">
        <v>21756</v>
      </c>
      <c r="N30" s="504">
        <v>15424</v>
      </c>
    </row>
    <row r="31" spans="1:14" ht="21.75" customHeight="1" thickBot="1">
      <c r="A31" s="507">
        <v>25</v>
      </c>
      <c r="B31" s="508" t="s">
        <v>250</v>
      </c>
      <c r="C31" s="504">
        <v>45051</v>
      </c>
      <c r="D31" s="504">
        <v>27930</v>
      </c>
      <c r="E31" s="504">
        <v>17121</v>
      </c>
      <c r="F31" s="504">
        <v>22457</v>
      </c>
      <c r="G31" s="504">
        <v>11754</v>
      </c>
      <c r="H31" s="504">
        <v>10703</v>
      </c>
      <c r="I31" s="504">
        <v>16928</v>
      </c>
      <c r="J31" s="504">
        <v>9252</v>
      </c>
      <c r="K31" s="504">
        <v>7676</v>
      </c>
      <c r="L31" s="504">
        <v>84436</v>
      </c>
      <c r="M31" s="504">
        <v>48936</v>
      </c>
      <c r="N31" s="504">
        <v>35500</v>
      </c>
    </row>
    <row r="32" spans="1:14" ht="21.75" customHeight="1" thickBot="1">
      <c r="A32" s="507">
        <v>26</v>
      </c>
      <c r="B32" s="508" t="s">
        <v>4</v>
      </c>
      <c r="C32" s="504">
        <v>121379</v>
      </c>
      <c r="D32" s="504">
        <v>73257</v>
      </c>
      <c r="E32" s="504">
        <v>48122</v>
      </c>
      <c r="F32" s="504">
        <v>33957</v>
      </c>
      <c r="G32" s="504">
        <v>15611</v>
      </c>
      <c r="H32" s="504">
        <v>18346</v>
      </c>
      <c r="I32" s="504">
        <v>40700</v>
      </c>
      <c r="J32" s="504">
        <v>21281</v>
      </c>
      <c r="K32" s="504">
        <v>19419</v>
      </c>
      <c r="L32" s="504">
        <v>196036</v>
      </c>
      <c r="M32" s="504">
        <v>110149</v>
      </c>
      <c r="N32" s="504">
        <v>85887</v>
      </c>
    </row>
    <row r="33" spans="1:14" ht="21.75" customHeight="1" thickBot="1">
      <c r="A33" s="507">
        <v>27</v>
      </c>
      <c r="B33" s="508" t="s">
        <v>20</v>
      </c>
      <c r="C33" s="504">
        <v>109395</v>
      </c>
      <c r="D33" s="504">
        <v>69943</v>
      </c>
      <c r="E33" s="504">
        <v>39452</v>
      </c>
      <c r="F33" s="504">
        <v>48170</v>
      </c>
      <c r="G33" s="504">
        <v>26446</v>
      </c>
      <c r="H33" s="504">
        <v>21724</v>
      </c>
      <c r="I33" s="504">
        <v>24644</v>
      </c>
      <c r="J33" s="504">
        <v>13434</v>
      </c>
      <c r="K33" s="504">
        <v>11210</v>
      </c>
      <c r="L33" s="504">
        <v>182209</v>
      </c>
      <c r="M33" s="504">
        <v>109823</v>
      </c>
      <c r="N33" s="504">
        <v>72386</v>
      </c>
    </row>
    <row r="34" spans="1:14" ht="21.75" customHeight="1" thickBot="1">
      <c r="A34" s="505">
        <v>28</v>
      </c>
      <c r="B34" s="506" t="s">
        <v>276</v>
      </c>
      <c r="C34" s="504">
        <v>61544</v>
      </c>
      <c r="D34" s="504">
        <v>35374</v>
      </c>
      <c r="E34" s="504">
        <v>26170</v>
      </c>
      <c r="F34" s="504">
        <v>23594</v>
      </c>
      <c r="G34" s="504">
        <v>11362</v>
      </c>
      <c r="H34" s="504">
        <v>12232</v>
      </c>
      <c r="I34" s="504">
        <v>15909</v>
      </c>
      <c r="J34" s="504">
        <v>9092</v>
      </c>
      <c r="K34" s="504">
        <v>6817</v>
      </c>
      <c r="L34" s="504">
        <v>101047</v>
      </c>
      <c r="M34" s="504">
        <v>55828</v>
      </c>
      <c r="N34" s="504">
        <v>45219</v>
      </c>
    </row>
    <row r="35" spans="1:14" ht="21.75" customHeight="1" thickBot="1">
      <c r="A35" s="505">
        <v>29</v>
      </c>
      <c r="B35" s="506" t="s">
        <v>277</v>
      </c>
      <c r="C35" s="504">
        <v>11517</v>
      </c>
      <c r="D35" s="504">
        <v>7248</v>
      </c>
      <c r="E35" s="504">
        <v>4269</v>
      </c>
      <c r="F35" s="504">
        <v>6298</v>
      </c>
      <c r="G35" s="504">
        <v>2932</v>
      </c>
      <c r="H35" s="504">
        <v>3366</v>
      </c>
      <c r="I35" s="504">
        <v>3486</v>
      </c>
      <c r="J35" s="504">
        <v>2177</v>
      </c>
      <c r="K35" s="504">
        <v>1309</v>
      </c>
      <c r="L35" s="504">
        <v>21301</v>
      </c>
      <c r="M35" s="504">
        <v>12357</v>
      </c>
      <c r="N35" s="504">
        <v>8944</v>
      </c>
    </row>
    <row r="36" spans="1:14" ht="21.75" customHeight="1" thickBot="1">
      <c r="A36" s="505">
        <v>30</v>
      </c>
      <c r="B36" s="506" t="s">
        <v>278</v>
      </c>
      <c r="C36" s="504">
        <v>3963</v>
      </c>
      <c r="D36" s="504">
        <v>1700</v>
      </c>
      <c r="E36" s="504">
        <v>2263</v>
      </c>
      <c r="F36" s="504">
        <v>2389</v>
      </c>
      <c r="G36" s="504">
        <v>1253</v>
      </c>
      <c r="H36" s="504">
        <v>1136</v>
      </c>
      <c r="I36" s="504">
        <v>8205</v>
      </c>
      <c r="J36" s="504">
        <v>5363</v>
      </c>
      <c r="K36" s="504">
        <v>2842</v>
      </c>
      <c r="L36" s="504">
        <v>14557</v>
      </c>
      <c r="M36" s="504">
        <v>8316</v>
      </c>
      <c r="N36" s="504">
        <v>6241</v>
      </c>
    </row>
    <row r="37" spans="1:14" ht="21.75" customHeight="1" thickBot="1">
      <c r="A37" s="505">
        <v>31</v>
      </c>
      <c r="B37" s="506" t="s">
        <v>146</v>
      </c>
      <c r="C37" s="504">
        <v>115975</v>
      </c>
      <c r="D37" s="504">
        <v>74539</v>
      </c>
      <c r="E37" s="504">
        <v>41436</v>
      </c>
      <c r="F37" s="504">
        <v>58089</v>
      </c>
      <c r="G37" s="504">
        <v>32353</v>
      </c>
      <c r="H37" s="504">
        <v>25736</v>
      </c>
      <c r="I37" s="504">
        <v>28915</v>
      </c>
      <c r="J37" s="504">
        <v>14920</v>
      </c>
      <c r="K37" s="504">
        <v>13995</v>
      </c>
      <c r="L37" s="504">
        <v>202979</v>
      </c>
      <c r="M37" s="504">
        <v>121812</v>
      </c>
      <c r="N37" s="504">
        <v>81167</v>
      </c>
    </row>
    <row r="38" spans="1:14" ht="21.75" customHeight="1" thickBot="1">
      <c r="A38" s="505">
        <v>32</v>
      </c>
      <c r="B38" s="506" t="s">
        <v>181</v>
      </c>
      <c r="C38" s="504">
        <v>46890</v>
      </c>
      <c r="D38" s="504">
        <v>29800</v>
      </c>
      <c r="E38" s="504">
        <v>17090</v>
      </c>
      <c r="F38" s="504">
        <v>19974</v>
      </c>
      <c r="G38" s="504">
        <v>10112</v>
      </c>
      <c r="H38" s="504">
        <v>9862</v>
      </c>
      <c r="I38" s="504">
        <v>21861</v>
      </c>
      <c r="J38" s="504">
        <v>12874</v>
      </c>
      <c r="K38" s="504">
        <v>8987</v>
      </c>
      <c r="L38" s="504">
        <v>88725</v>
      </c>
      <c r="M38" s="504">
        <v>52786</v>
      </c>
      <c r="N38" s="504">
        <v>35939</v>
      </c>
    </row>
    <row r="39" spans="1:14" ht="21.75" customHeight="1" thickBot="1">
      <c r="A39" s="505">
        <v>33</v>
      </c>
      <c r="B39" s="506" t="s">
        <v>6</v>
      </c>
      <c r="C39" s="504">
        <v>169025</v>
      </c>
      <c r="D39" s="504">
        <v>100207</v>
      </c>
      <c r="E39" s="504">
        <v>68818</v>
      </c>
      <c r="F39" s="504">
        <v>56915</v>
      </c>
      <c r="G39" s="504">
        <v>33045</v>
      </c>
      <c r="H39" s="504">
        <v>23870</v>
      </c>
      <c r="I39" s="504">
        <v>56282</v>
      </c>
      <c r="J39" s="504">
        <v>28196</v>
      </c>
      <c r="K39" s="504">
        <v>28086</v>
      </c>
      <c r="L39" s="504">
        <v>282222</v>
      </c>
      <c r="M39" s="504">
        <v>161448</v>
      </c>
      <c r="N39" s="504">
        <v>120774</v>
      </c>
    </row>
    <row r="40" spans="1:14" ht="21.75" customHeight="1" thickBot="1">
      <c r="A40" s="505">
        <v>34</v>
      </c>
      <c r="B40" s="506" t="s">
        <v>7</v>
      </c>
      <c r="C40" s="504">
        <v>1961184</v>
      </c>
      <c r="D40" s="504">
        <v>1086760</v>
      </c>
      <c r="E40" s="504">
        <v>874424</v>
      </c>
      <c r="F40" s="504">
        <v>298682</v>
      </c>
      <c r="G40" s="504">
        <v>153999</v>
      </c>
      <c r="H40" s="504">
        <v>144683</v>
      </c>
      <c r="I40" s="504">
        <v>339836</v>
      </c>
      <c r="J40" s="504">
        <v>130211</v>
      </c>
      <c r="K40" s="504">
        <v>209625</v>
      </c>
      <c r="L40" s="504">
        <v>2599702</v>
      </c>
      <c r="M40" s="504">
        <v>1370970</v>
      </c>
      <c r="N40" s="504">
        <v>1228732</v>
      </c>
    </row>
    <row r="41" spans="1:14" ht="21.75" customHeight="1" thickBot="1">
      <c r="A41" s="505">
        <v>35</v>
      </c>
      <c r="B41" s="506" t="s">
        <v>8</v>
      </c>
      <c r="C41" s="504">
        <v>651482</v>
      </c>
      <c r="D41" s="504">
        <v>346702</v>
      </c>
      <c r="E41" s="504">
        <v>304780</v>
      </c>
      <c r="F41" s="504">
        <v>148451</v>
      </c>
      <c r="G41" s="504">
        <v>77116</v>
      </c>
      <c r="H41" s="504">
        <v>71335</v>
      </c>
      <c r="I41" s="504">
        <v>204577</v>
      </c>
      <c r="J41" s="504">
        <v>92235</v>
      </c>
      <c r="K41" s="504">
        <v>112342</v>
      </c>
      <c r="L41" s="504">
        <v>1004510</v>
      </c>
      <c r="M41" s="504">
        <v>516053</v>
      </c>
      <c r="N41" s="504">
        <v>488457</v>
      </c>
    </row>
    <row r="42" spans="1:14" ht="21.75" customHeight="1" thickBot="1">
      <c r="A42" s="505">
        <v>36</v>
      </c>
      <c r="B42" s="506" t="s">
        <v>9</v>
      </c>
      <c r="C42" s="504">
        <v>11474</v>
      </c>
      <c r="D42" s="504">
        <v>6914</v>
      </c>
      <c r="E42" s="504">
        <v>4560</v>
      </c>
      <c r="F42" s="504">
        <v>8972</v>
      </c>
      <c r="G42" s="504">
        <v>4784</v>
      </c>
      <c r="H42" s="504">
        <v>4188</v>
      </c>
      <c r="I42" s="504">
        <v>4091</v>
      </c>
      <c r="J42" s="504">
        <v>2374</v>
      </c>
      <c r="K42" s="504">
        <v>1717</v>
      </c>
      <c r="L42" s="504">
        <v>24537</v>
      </c>
      <c r="M42" s="504">
        <v>14072</v>
      </c>
      <c r="N42" s="504">
        <v>10465</v>
      </c>
    </row>
    <row r="43" spans="1:14" ht="21.75" customHeight="1" thickBot="1">
      <c r="A43" s="507">
        <v>37</v>
      </c>
      <c r="B43" s="506" t="s">
        <v>10</v>
      </c>
      <c r="C43" s="504">
        <v>43043</v>
      </c>
      <c r="D43" s="504">
        <v>27332</v>
      </c>
      <c r="E43" s="504">
        <v>15711</v>
      </c>
      <c r="F43" s="504">
        <v>20550</v>
      </c>
      <c r="G43" s="504">
        <v>10988</v>
      </c>
      <c r="H43" s="504">
        <v>9562</v>
      </c>
      <c r="I43" s="504">
        <v>14906</v>
      </c>
      <c r="J43" s="504">
        <v>8348</v>
      </c>
      <c r="K43" s="504">
        <v>6558</v>
      </c>
      <c r="L43" s="504">
        <v>78499</v>
      </c>
      <c r="M43" s="504">
        <v>46668</v>
      </c>
      <c r="N43" s="504">
        <v>31831</v>
      </c>
    </row>
    <row r="44" spans="1:14" ht="21.75" customHeight="1" thickBot="1">
      <c r="A44" s="507">
        <v>38</v>
      </c>
      <c r="B44" s="506" t="s">
        <v>11</v>
      </c>
      <c r="C44" s="504">
        <v>151782</v>
      </c>
      <c r="D44" s="504">
        <v>98483</v>
      </c>
      <c r="E44" s="504">
        <v>53299</v>
      </c>
      <c r="F44" s="504">
        <v>42405</v>
      </c>
      <c r="G44" s="504">
        <v>20552</v>
      </c>
      <c r="H44" s="504">
        <v>21853</v>
      </c>
      <c r="I44" s="504">
        <v>33539</v>
      </c>
      <c r="J44" s="504">
        <v>19556</v>
      </c>
      <c r="K44" s="504">
        <v>13983</v>
      </c>
      <c r="L44" s="504">
        <v>227726</v>
      </c>
      <c r="M44" s="504">
        <v>138591</v>
      </c>
      <c r="N44" s="504">
        <v>89135</v>
      </c>
    </row>
    <row r="45" spans="1:14" ht="21.75" customHeight="1" thickBot="1">
      <c r="A45" s="507">
        <v>39</v>
      </c>
      <c r="B45" s="506" t="s">
        <v>12</v>
      </c>
      <c r="C45" s="504">
        <v>49367</v>
      </c>
      <c r="D45" s="504">
        <v>29027</v>
      </c>
      <c r="E45" s="504">
        <v>20340</v>
      </c>
      <c r="F45" s="504">
        <v>22762</v>
      </c>
      <c r="G45" s="504">
        <v>12651</v>
      </c>
      <c r="H45" s="504">
        <v>10111</v>
      </c>
      <c r="I45" s="504">
        <v>14432</v>
      </c>
      <c r="J45" s="504">
        <v>7456</v>
      </c>
      <c r="K45" s="504">
        <v>6976</v>
      </c>
      <c r="L45" s="504">
        <v>86561</v>
      </c>
      <c r="M45" s="504">
        <v>49134</v>
      </c>
      <c r="N45" s="504">
        <v>37427</v>
      </c>
    </row>
    <row r="46" spans="1:14" ht="21.75" customHeight="1" thickBot="1">
      <c r="A46" s="507">
        <v>40</v>
      </c>
      <c r="B46" s="506" t="s">
        <v>13</v>
      </c>
      <c r="C46" s="504">
        <v>23876</v>
      </c>
      <c r="D46" s="504">
        <v>15466</v>
      </c>
      <c r="E46" s="504">
        <v>8410</v>
      </c>
      <c r="F46" s="504">
        <v>14207</v>
      </c>
      <c r="G46" s="504">
        <v>6088</v>
      </c>
      <c r="H46" s="504">
        <v>8119</v>
      </c>
      <c r="I46" s="504">
        <v>7966</v>
      </c>
      <c r="J46" s="504">
        <v>4793</v>
      </c>
      <c r="K46" s="504">
        <v>3173</v>
      </c>
      <c r="L46" s="504">
        <v>46049</v>
      </c>
      <c r="M46" s="504">
        <v>26347</v>
      </c>
      <c r="N46" s="504">
        <v>19702</v>
      </c>
    </row>
    <row r="47" spans="1:14" ht="21.75" customHeight="1" thickBot="1">
      <c r="A47" s="507">
        <v>41</v>
      </c>
      <c r="B47" s="506" t="s">
        <v>89</v>
      </c>
      <c r="C47" s="504">
        <v>230968</v>
      </c>
      <c r="D47" s="504">
        <v>147822</v>
      </c>
      <c r="E47" s="504">
        <v>83146</v>
      </c>
      <c r="F47" s="504">
        <v>30532</v>
      </c>
      <c r="G47" s="504">
        <v>15541</v>
      </c>
      <c r="H47" s="504">
        <v>14991</v>
      </c>
      <c r="I47" s="504">
        <v>42712</v>
      </c>
      <c r="J47" s="504">
        <v>21979</v>
      </c>
      <c r="K47" s="504">
        <v>20733</v>
      </c>
      <c r="L47" s="504">
        <v>304212</v>
      </c>
      <c r="M47" s="504">
        <v>185342</v>
      </c>
      <c r="N47" s="504">
        <v>118870</v>
      </c>
    </row>
    <row r="48" spans="1:14" ht="21.75" customHeight="1" thickBot="1">
      <c r="A48" s="507">
        <v>42</v>
      </c>
      <c r="B48" s="506" t="s">
        <v>279</v>
      </c>
      <c r="C48" s="504">
        <v>171721</v>
      </c>
      <c r="D48" s="504">
        <v>115499</v>
      </c>
      <c r="E48" s="504">
        <v>56222</v>
      </c>
      <c r="F48" s="504">
        <v>106978</v>
      </c>
      <c r="G48" s="504">
        <v>58200</v>
      </c>
      <c r="H48" s="504">
        <v>48778</v>
      </c>
      <c r="I48" s="504">
        <v>54588</v>
      </c>
      <c r="J48" s="504">
        <v>32576</v>
      </c>
      <c r="K48" s="504">
        <v>22012</v>
      </c>
      <c r="L48" s="504">
        <v>333287</v>
      </c>
      <c r="M48" s="504">
        <v>206275</v>
      </c>
      <c r="N48" s="504">
        <v>127012</v>
      </c>
    </row>
    <row r="49" spans="1:14" ht="21.75" customHeight="1" thickBot="1">
      <c r="A49" s="507">
        <v>43</v>
      </c>
      <c r="B49" s="506" t="s">
        <v>84</v>
      </c>
      <c r="C49" s="504">
        <v>90172</v>
      </c>
      <c r="D49" s="504">
        <v>59503</v>
      </c>
      <c r="E49" s="504">
        <v>30669</v>
      </c>
      <c r="F49" s="504">
        <v>18826</v>
      </c>
      <c r="G49" s="504">
        <v>9134</v>
      </c>
      <c r="H49" s="504">
        <v>9692</v>
      </c>
      <c r="I49" s="504">
        <v>15469</v>
      </c>
      <c r="J49" s="504">
        <v>9143</v>
      </c>
      <c r="K49" s="504">
        <v>6326</v>
      </c>
      <c r="L49" s="504">
        <v>124467</v>
      </c>
      <c r="M49" s="504">
        <v>77780</v>
      </c>
      <c r="N49" s="504">
        <v>46687</v>
      </c>
    </row>
    <row r="50" spans="1:14" ht="21.75" customHeight="1" thickBot="1">
      <c r="A50" s="507">
        <v>44</v>
      </c>
      <c r="B50" s="506" t="s">
        <v>85</v>
      </c>
      <c r="C50" s="504">
        <v>67752</v>
      </c>
      <c r="D50" s="504">
        <v>42125</v>
      </c>
      <c r="E50" s="504">
        <v>25627</v>
      </c>
      <c r="F50" s="504">
        <v>23821</v>
      </c>
      <c r="G50" s="504">
        <v>12795</v>
      </c>
      <c r="H50" s="504">
        <v>11026</v>
      </c>
      <c r="I50" s="504">
        <v>23926</v>
      </c>
      <c r="J50" s="504">
        <v>14232</v>
      </c>
      <c r="K50" s="504">
        <v>9694</v>
      </c>
      <c r="L50" s="504">
        <v>115499</v>
      </c>
      <c r="M50" s="504">
        <v>69152</v>
      </c>
      <c r="N50" s="504">
        <v>46347</v>
      </c>
    </row>
    <row r="51" spans="1:14" ht="21.75" customHeight="1" thickBot="1">
      <c r="A51" s="507">
        <v>45</v>
      </c>
      <c r="B51" s="508" t="s">
        <v>86</v>
      </c>
      <c r="C51" s="504">
        <v>142333</v>
      </c>
      <c r="D51" s="504">
        <v>88788</v>
      </c>
      <c r="E51" s="504">
        <v>53545</v>
      </c>
      <c r="F51" s="504">
        <v>96314</v>
      </c>
      <c r="G51" s="504">
        <v>57176</v>
      </c>
      <c r="H51" s="504">
        <v>39138</v>
      </c>
      <c r="I51" s="504">
        <v>37914</v>
      </c>
      <c r="J51" s="504">
        <v>21062</v>
      </c>
      <c r="K51" s="504">
        <v>16852</v>
      </c>
      <c r="L51" s="504">
        <v>276561</v>
      </c>
      <c r="M51" s="504">
        <v>167026</v>
      </c>
      <c r="N51" s="504">
        <v>109535</v>
      </c>
    </row>
    <row r="52" spans="1:14" ht="21.75" customHeight="1" thickBot="1">
      <c r="A52" s="507">
        <v>46</v>
      </c>
      <c r="B52" s="508" t="s">
        <v>366</v>
      </c>
      <c r="C52" s="504">
        <v>68103</v>
      </c>
      <c r="D52" s="504">
        <v>46679</v>
      </c>
      <c r="E52" s="504">
        <v>21424</v>
      </c>
      <c r="F52" s="504">
        <v>28844</v>
      </c>
      <c r="G52" s="504">
        <v>16672</v>
      </c>
      <c r="H52" s="504">
        <v>12172</v>
      </c>
      <c r="I52" s="504">
        <v>20212</v>
      </c>
      <c r="J52" s="504">
        <v>12507</v>
      </c>
      <c r="K52" s="504">
        <v>7705</v>
      </c>
      <c r="L52" s="504">
        <v>117159</v>
      </c>
      <c r="M52" s="504">
        <v>75858</v>
      </c>
      <c r="N52" s="504">
        <v>41301</v>
      </c>
    </row>
    <row r="53" spans="1:14" ht="21.75" customHeight="1" thickBot="1">
      <c r="A53" s="507">
        <v>47</v>
      </c>
      <c r="B53" s="508" t="s">
        <v>87</v>
      </c>
      <c r="C53" s="504">
        <v>22447</v>
      </c>
      <c r="D53" s="504">
        <v>12867</v>
      </c>
      <c r="E53" s="504">
        <v>9580</v>
      </c>
      <c r="F53" s="504">
        <v>14046</v>
      </c>
      <c r="G53" s="504">
        <v>7163</v>
      </c>
      <c r="H53" s="504">
        <v>6883</v>
      </c>
      <c r="I53" s="504">
        <v>9206</v>
      </c>
      <c r="J53" s="504">
        <v>5372</v>
      </c>
      <c r="K53" s="504">
        <v>3834</v>
      </c>
      <c r="L53" s="504">
        <v>45699</v>
      </c>
      <c r="M53" s="504">
        <v>25402</v>
      </c>
      <c r="N53" s="504">
        <v>20297</v>
      </c>
    </row>
    <row r="54" spans="1:14" ht="21.75" customHeight="1" thickBot="1">
      <c r="A54" s="507">
        <v>48</v>
      </c>
      <c r="B54" s="508" t="s">
        <v>195</v>
      </c>
      <c r="C54" s="504">
        <v>114858</v>
      </c>
      <c r="D54" s="504">
        <v>70695</v>
      </c>
      <c r="E54" s="504">
        <v>44163</v>
      </c>
      <c r="F54" s="504">
        <v>49435</v>
      </c>
      <c r="G54" s="504">
        <v>29472</v>
      </c>
      <c r="H54" s="504">
        <v>19963</v>
      </c>
      <c r="I54" s="504">
        <v>39650</v>
      </c>
      <c r="J54" s="504">
        <v>18590</v>
      </c>
      <c r="K54" s="504">
        <v>21060</v>
      </c>
      <c r="L54" s="504">
        <v>203943</v>
      </c>
      <c r="M54" s="504">
        <v>118757</v>
      </c>
      <c r="N54" s="504">
        <v>85186</v>
      </c>
    </row>
    <row r="55" spans="1:14" ht="21.75" customHeight="1" thickBot="1">
      <c r="A55" s="507">
        <v>49</v>
      </c>
      <c r="B55" s="508" t="s">
        <v>196</v>
      </c>
      <c r="C55" s="504">
        <v>7791</v>
      </c>
      <c r="D55" s="504">
        <v>4887</v>
      </c>
      <c r="E55" s="504">
        <v>2904</v>
      </c>
      <c r="F55" s="504">
        <v>10087</v>
      </c>
      <c r="G55" s="504">
        <v>6106</v>
      </c>
      <c r="H55" s="504">
        <v>3981</v>
      </c>
      <c r="I55" s="504">
        <v>4266</v>
      </c>
      <c r="J55" s="504">
        <v>2737</v>
      </c>
      <c r="K55" s="504">
        <v>1529</v>
      </c>
      <c r="L55" s="504">
        <v>22144</v>
      </c>
      <c r="M55" s="504">
        <v>13730</v>
      </c>
      <c r="N55" s="504">
        <v>8414</v>
      </c>
    </row>
    <row r="56" spans="1:14" ht="21.75" customHeight="1" thickBot="1">
      <c r="A56" s="507">
        <v>50</v>
      </c>
      <c r="B56" s="508" t="s">
        <v>197</v>
      </c>
      <c r="C56" s="504">
        <v>27080</v>
      </c>
      <c r="D56" s="504">
        <v>17027</v>
      </c>
      <c r="E56" s="504">
        <v>10053</v>
      </c>
      <c r="F56" s="504">
        <v>20597</v>
      </c>
      <c r="G56" s="504">
        <v>10649</v>
      </c>
      <c r="H56" s="504">
        <v>9948</v>
      </c>
      <c r="I56" s="504">
        <v>8571</v>
      </c>
      <c r="J56" s="504">
        <v>4949</v>
      </c>
      <c r="K56" s="504">
        <v>3622</v>
      </c>
      <c r="L56" s="504">
        <v>56248</v>
      </c>
      <c r="M56" s="504">
        <v>32625</v>
      </c>
      <c r="N56" s="504">
        <v>23623</v>
      </c>
    </row>
    <row r="57" spans="1:14" ht="21.75" customHeight="1" thickBot="1">
      <c r="A57" s="507">
        <v>51</v>
      </c>
      <c r="B57" s="508" t="s">
        <v>198</v>
      </c>
      <c r="C57" s="504">
        <v>23952</v>
      </c>
      <c r="D57" s="504">
        <v>15344</v>
      </c>
      <c r="E57" s="504">
        <v>8608</v>
      </c>
      <c r="F57" s="504">
        <v>16436</v>
      </c>
      <c r="G57" s="504">
        <v>8615</v>
      </c>
      <c r="H57" s="504">
        <v>7821</v>
      </c>
      <c r="I57" s="504">
        <v>10287</v>
      </c>
      <c r="J57" s="504">
        <v>5623</v>
      </c>
      <c r="K57" s="504">
        <v>4664</v>
      </c>
      <c r="L57" s="504">
        <v>50675</v>
      </c>
      <c r="M57" s="504">
        <v>29582</v>
      </c>
      <c r="N57" s="504">
        <v>21093</v>
      </c>
    </row>
    <row r="58" spans="1:14" ht="21.75" customHeight="1" thickBot="1">
      <c r="A58" s="507">
        <v>52</v>
      </c>
      <c r="B58" s="508" t="s">
        <v>199</v>
      </c>
      <c r="C58" s="504">
        <v>81675</v>
      </c>
      <c r="D58" s="504">
        <v>50627</v>
      </c>
      <c r="E58" s="504">
        <v>31048</v>
      </c>
      <c r="F58" s="504">
        <v>34998</v>
      </c>
      <c r="G58" s="504">
        <v>19712</v>
      </c>
      <c r="H58" s="504">
        <v>15286</v>
      </c>
      <c r="I58" s="504">
        <v>21022</v>
      </c>
      <c r="J58" s="504">
        <v>12230</v>
      </c>
      <c r="K58" s="504">
        <v>8792</v>
      </c>
      <c r="L58" s="504">
        <v>137695</v>
      </c>
      <c r="M58" s="504">
        <v>82569</v>
      </c>
      <c r="N58" s="504">
        <v>55126</v>
      </c>
    </row>
    <row r="59" spans="1:14" ht="21.75" customHeight="1" thickBot="1">
      <c r="A59" s="507">
        <v>53</v>
      </c>
      <c r="B59" s="508" t="s">
        <v>200</v>
      </c>
      <c r="C59" s="504">
        <v>54856</v>
      </c>
      <c r="D59" s="504">
        <v>34417</v>
      </c>
      <c r="E59" s="504">
        <v>20439</v>
      </c>
      <c r="F59" s="504">
        <v>15441</v>
      </c>
      <c r="G59" s="504">
        <v>5154</v>
      </c>
      <c r="H59" s="504">
        <v>10287</v>
      </c>
      <c r="I59" s="504">
        <v>7679</v>
      </c>
      <c r="J59" s="504">
        <v>3966</v>
      </c>
      <c r="K59" s="504">
        <v>3713</v>
      </c>
      <c r="L59" s="504">
        <v>77976</v>
      </c>
      <c r="M59" s="504">
        <v>43537</v>
      </c>
      <c r="N59" s="504">
        <v>34439</v>
      </c>
    </row>
    <row r="60" spans="1:14" ht="21.75" customHeight="1" thickBot="1">
      <c r="A60" s="505">
        <v>54</v>
      </c>
      <c r="B60" s="506" t="s">
        <v>317</v>
      </c>
      <c r="C60" s="504">
        <v>112971</v>
      </c>
      <c r="D60" s="504">
        <v>70133</v>
      </c>
      <c r="E60" s="504">
        <v>42838</v>
      </c>
      <c r="F60" s="504">
        <v>45187</v>
      </c>
      <c r="G60" s="504">
        <v>24290</v>
      </c>
      <c r="H60" s="504">
        <v>20897</v>
      </c>
      <c r="I60" s="504">
        <v>22822</v>
      </c>
      <c r="J60" s="504">
        <v>12246</v>
      </c>
      <c r="K60" s="504">
        <v>10576</v>
      </c>
      <c r="L60" s="504">
        <v>180980</v>
      </c>
      <c r="M60" s="504">
        <v>106669</v>
      </c>
      <c r="N60" s="504">
        <v>74311</v>
      </c>
    </row>
    <row r="61" spans="1:14" ht="21.75" customHeight="1" thickBot="1">
      <c r="A61" s="505">
        <v>55</v>
      </c>
      <c r="B61" s="506" t="s">
        <v>318</v>
      </c>
      <c r="C61" s="504">
        <v>162416</v>
      </c>
      <c r="D61" s="504">
        <v>94314</v>
      </c>
      <c r="E61" s="504">
        <v>68102</v>
      </c>
      <c r="F61" s="504">
        <v>64611</v>
      </c>
      <c r="G61" s="504">
        <v>34802</v>
      </c>
      <c r="H61" s="504">
        <v>29809</v>
      </c>
      <c r="I61" s="504">
        <v>43321</v>
      </c>
      <c r="J61" s="504">
        <v>23215</v>
      </c>
      <c r="K61" s="504">
        <v>20106</v>
      </c>
      <c r="L61" s="504">
        <v>270348</v>
      </c>
      <c r="M61" s="504">
        <v>152331</v>
      </c>
      <c r="N61" s="504">
        <v>118017</v>
      </c>
    </row>
    <row r="62" spans="1:14" ht="21.75" customHeight="1" thickBot="1">
      <c r="A62" s="505">
        <v>56</v>
      </c>
      <c r="B62" s="506" t="s">
        <v>233</v>
      </c>
      <c r="C62" s="504">
        <v>9611</v>
      </c>
      <c r="D62" s="504">
        <v>5755</v>
      </c>
      <c r="E62" s="504">
        <v>3856</v>
      </c>
      <c r="F62" s="504">
        <v>4043</v>
      </c>
      <c r="G62" s="504">
        <v>1875</v>
      </c>
      <c r="H62" s="504">
        <v>2168</v>
      </c>
      <c r="I62" s="504">
        <v>7169</v>
      </c>
      <c r="J62" s="504">
        <v>4705</v>
      </c>
      <c r="K62" s="504">
        <v>2464</v>
      </c>
      <c r="L62" s="504">
        <v>20823</v>
      </c>
      <c r="M62" s="504">
        <v>12335</v>
      </c>
      <c r="N62" s="504">
        <v>8488</v>
      </c>
    </row>
    <row r="63" spans="1:14" ht="21.75" customHeight="1" thickBot="1">
      <c r="A63" s="505">
        <v>57</v>
      </c>
      <c r="B63" s="506" t="s">
        <v>25</v>
      </c>
      <c r="C63" s="504">
        <v>33010</v>
      </c>
      <c r="D63" s="504">
        <v>19540</v>
      </c>
      <c r="E63" s="504">
        <v>13470</v>
      </c>
      <c r="F63" s="504">
        <v>13061</v>
      </c>
      <c r="G63" s="504">
        <v>6375</v>
      </c>
      <c r="H63" s="504">
        <v>6686</v>
      </c>
      <c r="I63" s="504">
        <v>9451</v>
      </c>
      <c r="J63" s="504">
        <v>5152</v>
      </c>
      <c r="K63" s="504">
        <v>4299</v>
      </c>
      <c r="L63" s="504">
        <v>55522</v>
      </c>
      <c r="M63" s="504">
        <v>31067</v>
      </c>
      <c r="N63" s="504">
        <v>24455</v>
      </c>
    </row>
    <row r="64" spans="1:14" ht="21.75" customHeight="1" thickBot="1">
      <c r="A64" s="505">
        <v>58</v>
      </c>
      <c r="B64" s="506" t="s">
        <v>26</v>
      </c>
      <c r="C64" s="504">
        <v>63544</v>
      </c>
      <c r="D64" s="504">
        <v>40272</v>
      </c>
      <c r="E64" s="504">
        <v>23272</v>
      </c>
      <c r="F64" s="504">
        <v>33203</v>
      </c>
      <c r="G64" s="504">
        <v>16509</v>
      </c>
      <c r="H64" s="504">
        <v>16694</v>
      </c>
      <c r="I64" s="504">
        <v>17205</v>
      </c>
      <c r="J64" s="504">
        <v>9654</v>
      </c>
      <c r="K64" s="504">
        <v>7551</v>
      </c>
      <c r="L64" s="504">
        <v>113952</v>
      </c>
      <c r="M64" s="504">
        <v>66435</v>
      </c>
      <c r="N64" s="504">
        <v>47517</v>
      </c>
    </row>
    <row r="65" spans="1:14" ht="21.75" customHeight="1" thickBot="1">
      <c r="A65" s="505">
        <v>59</v>
      </c>
      <c r="B65" s="506" t="s">
        <v>27</v>
      </c>
      <c r="C65" s="504">
        <v>121584</v>
      </c>
      <c r="D65" s="504">
        <v>71060</v>
      </c>
      <c r="E65" s="504">
        <v>50524</v>
      </c>
      <c r="F65" s="504">
        <v>35907</v>
      </c>
      <c r="G65" s="504">
        <v>20684</v>
      </c>
      <c r="H65" s="504">
        <v>15223</v>
      </c>
      <c r="I65" s="504">
        <v>23495</v>
      </c>
      <c r="J65" s="504">
        <v>12247</v>
      </c>
      <c r="K65" s="504">
        <v>11248</v>
      </c>
      <c r="L65" s="504">
        <v>180986</v>
      </c>
      <c r="M65" s="504">
        <v>103991</v>
      </c>
      <c r="N65" s="504">
        <v>76995</v>
      </c>
    </row>
    <row r="66" spans="1:14" ht="21.75" customHeight="1" thickBot="1">
      <c r="A66" s="505">
        <v>60</v>
      </c>
      <c r="B66" s="506" t="s">
        <v>210</v>
      </c>
      <c r="C66" s="504">
        <v>57455</v>
      </c>
      <c r="D66" s="504">
        <v>37211</v>
      </c>
      <c r="E66" s="504">
        <v>20244</v>
      </c>
      <c r="F66" s="504">
        <v>32865</v>
      </c>
      <c r="G66" s="504">
        <v>18935</v>
      </c>
      <c r="H66" s="504">
        <v>13930</v>
      </c>
      <c r="I66" s="504">
        <v>18550</v>
      </c>
      <c r="J66" s="504">
        <v>11120</v>
      </c>
      <c r="K66" s="504">
        <v>7430</v>
      </c>
      <c r="L66" s="504">
        <v>108870</v>
      </c>
      <c r="M66" s="504">
        <v>67266</v>
      </c>
      <c r="N66" s="504">
        <v>41604</v>
      </c>
    </row>
    <row r="67" spans="1:14" ht="21.75" customHeight="1" thickBot="1">
      <c r="A67" s="505">
        <v>61</v>
      </c>
      <c r="B67" s="506" t="s">
        <v>211</v>
      </c>
      <c r="C67" s="504">
        <v>104836</v>
      </c>
      <c r="D67" s="504">
        <v>62721</v>
      </c>
      <c r="E67" s="504">
        <v>42115</v>
      </c>
      <c r="F67" s="504">
        <v>29635</v>
      </c>
      <c r="G67" s="504">
        <v>14041</v>
      </c>
      <c r="H67" s="504">
        <v>15594</v>
      </c>
      <c r="I67" s="504">
        <v>27202</v>
      </c>
      <c r="J67" s="504">
        <v>14987</v>
      </c>
      <c r="K67" s="504">
        <v>12215</v>
      </c>
      <c r="L67" s="504">
        <v>161673</v>
      </c>
      <c r="M67" s="504">
        <v>91749</v>
      </c>
      <c r="N67" s="504">
        <v>69924</v>
      </c>
    </row>
    <row r="68" spans="1:14" ht="21.75" customHeight="1" thickBot="1">
      <c r="A68" s="505">
        <v>62</v>
      </c>
      <c r="B68" s="506" t="s">
        <v>212</v>
      </c>
      <c r="C68" s="504">
        <v>6551</v>
      </c>
      <c r="D68" s="504">
        <v>3871</v>
      </c>
      <c r="E68" s="504">
        <v>2680</v>
      </c>
      <c r="F68" s="504">
        <v>2389</v>
      </c>
      <c r="G68" s="504">
        <v>1174</v>
      </c>
      <c r="H68" s="504">
        <v>1215</v>
      </c>
      <c r="I68" s="504">
        <v>3018</v>
      </c>
      <c r="J68" s="504">
        <v>1800</v>
      </c>
      <c r="K68" s="504">
        <v>1218</v>
      </c>
      <c r="L68" s="504">
        <v>11958</v>
      </c>
      <c r="M68" s="504">
        <v>6845</v>
      </c>
      <c r="N68" s="504">
        <v>5113</v>
      </c>
    </row>
    <row r="69" spans="1:14" ht="21.75" customHeight="1" thickBot="1">
      <c r="A69" s="505">
        <v>63</v>
      </c>
      <c r="B69" s="506" t="s">
        <v>204</v>
      </c>
      <c r="C69" s="504">
        <v>42784</v>
      </c>
      <c r="D69" s="504">
        <v>25872</v>
      </c>
      <c r="E69" s="504">
        <v>16912</v>
      </c>
      <c r="F69" s="504">
        <v>26015</v>
      </c>
      <c r="G69" s="504">
        <v>12853</v>
      </c>
      <c r="H69" s="504">
        <v>13162</v>
      </c>
      <c r="I69" s="504">
        <v>12307</v>
      </c>
      <c r="J69" s="504">
        <v>6885</v>
      </c>
      <c r="K69" s="504">
        <v>5422</v>
      </c>
      <c r="L69" s="504">
        <v>81106</v>
      </c>
      <c r="M69" s="504">
        <v>45610</v>
      </c>
      <c r="N69" s="504">
        <v>35496</v>
      </c>
    </row>
    <row r="70" spans="1:14" ht="21.75" customHeight="1" thickBot="1">
      <c r="A70" s="505">
        <v>64</v>
      </c>
      <c r="B70" s="506" t="s">
        <v>205</v>
      </c>
      <c r="C70" s="504">
        <v>47226</v>
      </c>
      <c r="D70" s="504">
        <v>28147</v>
      </c>
      <c r="E70" s="504">
        <v>19079</v>
      </c>
      <c r="F70" s="504">
        <v>24411</v>
      </c>
      <c r="G70" s="504">
        <v>12324</v>
      </c>
      <c r="H70" s="504">
        <v>12087</v>
      </c>
      <c r="I70" s="504">
        <v>10995</v>
      </c>
      <c r="J70" s="504">
        <v>6244</v>
      </c>
      <c r="K70" s="504">
        <v>4751</v>
      </c>
      <c r="L70" s="504">
        <v>82632</v>
      </c>
      <c r="M70" s="504">
        <v>46715</v>
      </c>
      <c r="N70" s="504">
        <v>35917</v>
      </c>
    </row>
    <row r="71" spans="1:14" ht="21.75" customHeight="1" thickBot="1">
      <c r="A71" s="505">
        <v>65</v>
      </c>
      <c r="B71" s="506" t="s">
        <v>206</v>
      </c>
      <c r="C71" s="504">
        <v>30750</v>
      </c>
      <c r="D71" s="504">
        <v>17773</v>
      </c>
      <c r="E71" s="504">
        <v>12977</v>
      </c>
      <c r="F71" s="504">
        <v>12357</v>
      </c>
      <c r="G71" s="504">
        <v>6655</v>
      </c>
      <c r="H71" s="504">
        <v>5702</v>
      </c>
      <c r="I71" s="504">
        <v>14919</v>
      </c>
      <c r="J71" s="504">
        <v>9512</v>
      </c>
      <c r="K71" s="504">
        <v>5407</v>
      </c>
      <c r="L71" s="504">
        <v>58026</v>
      </c>
      <c r="M71" s="504">
        <v>33940</v>
      </c>
      <c r="N71" s="504">
        <v>24086</v>
      </c>
    </row>
    <row r="72" spans="1:14" ht="21.75" customHeight="1" thickBot="1">
      <c r="A72" s="505">
        <v>66</v>
      </c>
      <c r="B72" s="506" t="s">
        <v>171</v>
      </c>
      <c r="C72" s="504">
        <v>31584</v>
      </c>
      <c r="D72" s="504">
        <v>20445</v>
      </c>
      <c r="E72" s="504">
        <v>11139</v>
      </c>
      <c r="F72" s="504">
        <v>36271</v>
      </c>
      <c r="G72" s="504">
        <v>19383</v>
      </c>
      <c r="H72" s="504">
        <v>16888</v>
      </c>
      <c r="I72" s="504">
        <v>10665</v>
      </c>
      <c r="J72" s="504">
        <v>6606</v>
      </c>
      <c r="K72" s="504">
        <v>4059</v>
      </c>
      <c r="L72" s="504">
        <v>78520</v>
      </c>
      <c r="M72" s="504">
        <v>46434</v>
      </c>
      <c r="N72" s="504">
        <v>32086</v>
      </c>
    </row>
    <row r="73" spans="1:14" ht="21.75" customHeight="1" thickBot="1">
      <c r="A73" s="505">
        <v>67</v>
      </c>
      <c r="B73" s="506" t="s">
        <v>172</v>
      </c>
      <c r="C73" s="504">
        <v>136344</v>
      </c>
      <c r="D73" s="504">
        <v>82551</v>
      </c>
      <c r="E73" s="504">
        <v>53793</v>
      </c>
      <c r="F73" s="504">
        <v>13444</v>
      </c>
      <c r="G73" s="504">
        <v>5926</v>
      </c>
      <c r="H73" s="504">
        <v>7518</v>
      </c>
      <c r="I73" s="504">
        <v>14130</v>
      </c>
      <c r="J73" s="504">
        <v>7030</v>
      </c>
      <c r="K73" s="504">
        <v>7100</v>
      </c>
      <c r="L73" s="504">
        <v>163918</v>
      </c>
      <c r="M73" s="504">
        <v>95507</v>
      </c>
      <c r="N73" s="504">
        <v>68411</v>
      </c>
    </row>
    <row r="74" spans="1:14" ht="21.75" customHeight="1" thickBot="1">
      <c r="A74" s="507">
        <v>68</v>
      </c>
      <c r="B74" s="506" t="s">
        <v>173</v>
      </c>
      <c r="C74" s="504">
        <v>27779</v>
      </c>
      <c r="D74" s="504">
        <v>17608</v>
      </c>
      <c r="E74" s="504">
        <v>10171</v>
      </c>
      <c r="F74" s="504">
        <v>22525</v>
      </c>
      <c r="G74" s="504">
        <v>11264</v>
      </c>
      <c r="H74" s="504">
        <v>11261</v>
      </c>
      <c r="I74" s="504">
        <v>6386</v>
      </c>
      <c r="J74" s="504">
        <v>3760</v>
      </c>
      <c r="K74" s="504">
        <v>2626</v>
      </c>
      <c r="L74" s="504">
        <v>56690</v>
      </c>
      <c r="M74" s="504">
        <v>32632</v>
      </c>
      <c r="N74" s="504">
        <v>24058</v>
      </c>
    </row>
    <row r="75" spans="1:14" ht="21.75" customHeight="1" thickBot="1">
      <c r="A75" s="507">
        <v>69</v>
      </c>
      <c r="B75" s="506" t="s">
        <v>254</v>
      </c>
      <c r="C75" s="504">
        <v>6116</v>
      </c>
      <c r="D75" s="504">
        <v>4005</v>
      </c>
      <c r="E75" s="504">
        <v>2111</v>
      </c>
      <c r="F75" s="504">
        <v>4256</v>
      </c>
      <c r="G75" s="504">
        <v>2083</v>
      </c>
      <c r="H75" s="504">
        <v>2173</v>
      </c>
      <c r="I75" s="504">
        <v>1218</v>
      </c>
      <c r="J75" s="504">
        <v>764</v>
      </c>
      <c r="K75" s="504">
        <v>454</v>
      </c>
      <c r="L75" s="504">
        <v>11590</v>
      </c>
      <c r="M75" s="504">
        <v>6852</v>
      </c>
      <c r="N75" s="504">
        <v>4738</v>
      </c>
    </row>
    <row r="76" spans="1:14" ht="21.75" customHeight="1" thickBot="1">
      <c r="A76" s="507">
        <v>70</v>
      </c>
      <c r="B76" s="506" t="s">
        <v>255</v>
      </c>
      <c r="C76" s="504">
        <v>22798</v>
      </c>
      <c r="D76" s="504">
        <v>14429</v>
      </c>
      <c r="E76" s="504">
        <v>8369</v>
      </c>
      <c r="F76" s="504">
        <v>15511</v>
      </c>
      <c r="G76" s="504">
        <v>8226</v>
      </c>
      <c r="H76" s="504">
        <v>7285</v>
      </c>
      <c r="I76" s="504">
        <v>5275</v>
      </c>
      <c r="J76" s="504">
        <v>3086</v>
      </c>
      <c r="K76" s="504">
        <v>2189</v>
      </c>
      <c r="L76" s="504">
        <v>43584</v>
      </c>
      <c r="M76" s="504">
        <v>25741</v>
      </c>
      <c r="N76" s="504">
        <v>17843</v>
      </c>
    </row>
    <row r="77" spans="1:14" ht="21.75" customHeight="1" thickBot="1">
      <c r="A77" s="507">
        <v>71</v>
      </c>
      <c r="B77" s="506" t="s">
        <v>256</v>
      </c>
      <c r="C77" s="504">
        <v>31601</v>
      </c>
      <c r="D77" s="504">
        <v>19989</v>
      </c>
      <c r="E77" s="504">
        <v>11612</v>
      </c>
      <c r="F77" s="504">
        <v>10975</v>
      </c>
      <c r="G77" s="504">
        <v>5583</v>
      </c>
      <c r="H77" s="504">
        <v>5392</v>
      </c>
      <c r="I77" s="504">
        <v>11078</v>
      </c>
      <c r="J77" s="504">
        <v>7095</v>
      </c>
      <c r="K77" s="504">
        <v>3983</v>
      </c>
      <c r="L77" s="504">
        <v>53654</v>
      </c>
      <c r="M77" s="504">
        <v>32667</v>
      </c>
      <c r="N77" s="504">
        <v>20987</v>
      </c>
    </row>
    <row r="78" spans="1:14" ht="21.75" customHeight="1" thickBot="1">
      <c r="A78" s="507">
        <v>72</v>
      </c>
      <c r="B78" s="506" t="s">
        <v>257</v>
      </c>
      <c r="C78" s="504">
        <v>23777</v>
      </c>
      <c r="D78" s="504">
        <v>13416</v>
      </c>
      <c r="E78" s="504">
        <v>10361</v>
      </c>
      <c r="F78" s="504">
        <v>11237</v>
      </c>
      <c r="G78" s="504">
        <v>5431</v>
      </c>
      <c r="H78" s="504">
        <v>5806</v>
      </c>
      <c r="I78" s="504">
        <v>6378</v>
      </c>
      <c r="J78" s="504">
        <v>3822</v>
      </c>
      <c r="K78" s="504">
        <v>2556</v>
      </c>
      <c r="L78" s="504">
        <v>41392</v>
      </c>
      <c r="M78" s="504">
        <v>22669</v>
      </c>
      <c r="N78" s="504">
        <v>18723</v>
      </c>
    </row>
    <row r="79" spans="1:14" ht="21.75" customHeight="1" thickBot="1">
      <c r="A79" s="507">
        <v>73</v>
      </c>
      <c r="B79" s="506" t="s">
        <v>258</v>
      </c>
      <c r="C79" s="504">
        <v>7927</v>
      </c>
      <c r="D79" s="504">
        <v>4230</v>
      </c>
      <c r="E79" s="504">
        <v>3697</v>
      </c>
      <c r="F79" s="504">
        <v>3636</v>
      </c>
      <c r="G79" s="504">
        <v>1666</v>
      </c>
      <c r="H79" s="504">
        <v>1970</v>
      </c>
      <c r="I79" s="504">
        <v>7754</v>
      </c>
      <c r="J79" s="504">
        <v>4888</v>
      </c>
      <c r="K79" s="504">
        <v>2866</v>
      </c>
      <c r="L79" s="504">
        <v>19317</v>
      </c>
      <c r="M79" s="504">
        <v>10784</v>
      </c>
      <c r="N79" s="504">
        <v>8533</v>
      </c>
    </row>
    <row r="80" spans="1:14" ht="21.75" customHeight="1" thickBot="1">
      <c r="A80" s="507">
        <v>74</v>
      </c>
      <c r="B80" s="506" t="s">
        <v>259</v>
      </c>
      <c r="C80" s="504">
        <v>40324</v>
      </c>
      <c r="D80" s="504">
        <v>25365</v>
      </c>
      <c r="E80" s="504">
        <v>14959</v>
      </c>
      <c r="F80" s="504">
        <v>4796</v>
      </c>
      <c r="G80" s="504">
        <v>2244</v>
      </c>
      <c r="H80" s="504">
        <v>2552</v>
      </c>
      <c r="I80" s="504">
        <v>4462</v>
      </c>
      <c r="J80" s="504">
        <v>2566</v>
      </c>
      <c r="K80" s="504">
        <v>1896</v>
      </c>
      <c r="L80" s="504">
        <v>49582</v>
      </c>
      <c r="M80" s="504">
        <v>30175</v>
      </c>
      <c r="N80" s="504">
        <v>19407</v>
      </c>
    </row>
    <row r="81" spans="1:14" ht="21.75" customHeight="1" thickBot="1">
      <c r="A81" s="507">
        <v>75</v>
      </c>
      <c r="B81" s="506" t="s">
        <v>260</v>
      </c>
      <c r="C81" s="504">
        <v>4599</v>
      </c>
      <c r="D81" s="504">
        <v>2907</v>
      </c>
      <c r="E81" s="504">
        <v>1692</v>
      </c>
      <c r="F81" s="504">
        <v>3376</v>
      </c>
      <c r="G81" s="504">
        <v>1711</v>
      </c>
      <c r="H81" s="504">
        <v>1665</v>
      </c>
      <c r="I81" s="504">
        <v>1596</v>
      </c>
      <c r="J81" s="504">
        <v>1015</v>
      </c>
      <c r="K81" s="504">
        <v>581</v>
      </c>
      <c r="L81" s="504">
        <v>9571</v>
      </c>
      <c r="M81" s="504">
        <v>5633</v>
      </c>
      <c r="N81" s="504">
        <v>3938</v>
      </c>
    </row>
    <row r="82" spans="1:14" ht="21.75" customHeight="1" thickBot="1">
      <c r="A82" s="507">
        <v>76</v>
      </c>
      <c r="B82" s="508" t="s">
        <v>261</v>
      </c>
      <c r="C82" s="504">
        <v>5368</v>
      </c>
      <c r="D82" s="504">
        <v>3303</v>
      </c>
      <c r="E82" s="504">
        <v>2065</v>
      </c>
      <c r="F82" s="504">
        <v>6641</v>
      </c>
      <c r="G82" s="504">
        <v>3916</v>
      </c>
      <c r="H82" s="504">
        <v>2725</v>
      </c>
      <c r="I82" s="504">
        <v>2291</v>
      </c>
      <c r="J82" s="504">
        <v>1338</v>
      </c>
      <c r="K82" s="504">
        <v>953</v>
      </c>
      <c r="L82" s="504">
        <v>14300</v>
      </c>
      <c r="M82" s="504">
        <v>8557</v>
      </c>
      <c r="N82" s="504">
        <v>5743</v>
      </c>
    </row>
    <row r="83" spans="1:14" ht="21.75" customHeight="1" thickBot="1">
      <c r="A83" s="507">
        <v>77</v>
      </c>
      <c r="B83" s="508" t="s">
        <v>262</v>
      </c>
      <c r="C83" s="504">
        <v>33904</v>
      </c>
      <c r="D83" s="504">
        <v>18459</v>
      </c>
      <c r="E83" s="504">
        <v>15445</v>
      </c>
      <c r="F83" s="504">
        <v>7428</v>
      </c>
      <c r="G83" s="504">
        <v>3687</v>
      </c>
      <c r="H83" s="504">
        <v>3741</v>
      </c>
      <c r="I83" s="504">
        <v>9180</v>
      </c>
      <c r="J83" s="504">
        <v>4265</v>
      </c>
      <c r="K83" s="504">
        <v>4915</v>
      </c>
      <c r="L83" s="504">
        <v>50512</v>
      </c>
      <c r="M83" s="504">
        <v>26411</v>
      </c>
      <c r="N83" s="504">
        <v>24101</v>
      </c>
    </row>
    <row r="84" spans="1:14" ht="21.75" customHeight="1" thickBot="1">
      <c r="A84" s="507">
        <v>78</v>
      </c>
      <c r="B84" s="508" t="s">
        <v>263</v>
      </c>
      <c r="C84" s="504">
        <v>40977</v>
      </c>
      <c r="D84" s="504">
        <v>25998</v>
      </c>
      <c r="E84" s="504">
        <v>14979</v>
      </c>
      <c r="F84" s="504">
        <v>6044</v>
      </c>
      <c r="G84" s="504">
        <v>2925</v>
      </c>
      <c r="H84" s="504">
        <v>3119</v>
      </c>
      <c r="I84" s="504">
        <v>7192</v>
      </c>
      <c r="J84" s="504">
        <v>4169</v>
      </c>
      <c r="K84" s="504">
        <v>3023</v>
      </c>
      <c r="L84" s="504">
        <v>54213</v>
      </c>
      <c r="M84" s="504">
        <v>33092</v>
      </c>
      <c r="N84" s="504">
        <v>21121</v>
      </c>
    </row>
    <row r="85" spans="1:14" ht="21.75" customHeight="1" thickBot="1">
      <c r="A85" s="507">
        <v>79</v>
      </c>
      <c r="B85" s="508" t="s">
        <v>264</v>
      </c>
      <c r="C85" s="504">
        <v>4787</v>
      </c>
      <c r="D85" s="504">
        <v>2921</v>
      </c>
      <c r="E85" s="504">
        <v>1866</v>
      </c>
      <c r="F85" s="504">
        <v>6713</v>
      </c>
      <c r="G85" s="504">
        <v>3665</v>
      </c>
      <c r="H85" s="504">
        <v>3048</v>
      </c>
      <c r="I85" s="504">
        <v>2370</v>
      </c>
      <c r="J85" s="504">
        <v>1286</v>
      </c>
      <c r="K85" s="504">
        <v>1084</v>
      </c>
      <c r="L85" s="504">
        <v>13870</v>
      </c>
      <c r="M85" s="504">
        <v>7872</v>
      </c>
      <c r="N85" s="504">
        <v>5998</v>
      </c>
    </row>
    <row r="86" spans="1:14" ht="21.75" customHeight="1" thickBot="1">
      <c r="A86" s="507">
        <v>80</v>
      </c>
      <c r="B86" s="508" t="s">
        <v>74</v>
      </c>
      <c r="C86" s="504">
        <v>35652</v>
      </c>
      <c r="D86" s="504">
        <v>23998</v>
      </c>
      <c r="E86" s="504">
        <v>11654</v>
      </c>
      <c r="F86" s="504">
        <v>16346</v>
      </c>
      <c r="G86" s="504">
        <v>9014</v>
      </c>
      <c r="H86" s="504">
        <v>7332</v>
      </c>
      <c r="I86" s="504">
        <v>14714</v>
      </c>
      <c r="J86" s="504">
        <v>8842</v>
      </c>
      <c r="K86" s="504">
        <v>5872</v>
      </c>
      <c r="L86" s="504">
        <v>66712</v>
      </c>
      <c r="M86" s="504">
        <v>41854</v>
      </c>
      <c r="N86" s="504">
        <v>24858</v>
      </c>
    </row>
    <row r="87" spans="1:14" ht="21.75" customHeight="1" thickBot="1">
      <c r="A87" s="507">
        <v>81</v>
      </c>
      <c r="B87" s="508" t="s">
        <v>312</v>
      </c>
      <c r="C87" s="504">
        <v>42063</v>
      </c>
      <c r="D87" s="504">
        <v>25964</v>
      </c>
      <c r="E87" s="504">
        <v>16099</v>
      </c>
      <c r="F87" s="504">
        <v>16440</v>
      </c>
      <c r="G87" s="504">
        <v>8718</v>
      </c>
      <c r="H87" s="504">
        <v>7722</v>
      </c>
      <c r="I87" s="504">
        <v>8805</v>
      </c>
      <c r="J87" s="504">
        <v>4794</v>
      </c>
      <c r="K87" s="504">
        <v>4011</v>
      </c>
      <c r="L87" s="504">
        <v>67308</v>
      </c>
      <c r="M87" s="504">
        <v>39476</v>
      </c>
      <c r="N87" s="504">
        <v>27832</v>
      </c>
    </row>
    <row r="88" spans="1:14" ht="21.75" customHeight="1" thickBot="1">
      <c r="A88" s="507"/>
      <c r="B88" s="508" t="s">
        <v>883</v>
      </c>
      <c r="C88" s="504">
        <v>4289</v>
      </c>
      <c r="D88" s="504">
        <v>2336</v>
      </c>
      <c r="E88" s="504">
        <v>1953</v>
      </c>
      <c r="F88" s="504">
        <v>0</v>
      </c>
      <c r="G88" s="504">
        <v>0</v>
      </c>
      <c r="H88" s="504">
        <v>0</v>
      </c>
      <c r="I88" s="504">
        <v>1394</v>
      </c>
      <c r="J88" s="504">
        <v>859</v>
      </c>
      <c r="K88" s="504">
        <v>535</v>
      </c>
      <c r="L88" s="504">
        <v>5683</v>
      </c>
      <c r="M88" s="504">
        <v>3195</v>
      </c>
      <c r="N88" s="504">
        <v>2488</v>
      </c>
    </row>
    <row r="89" spans="1:14" ht="23.25" customHeight="1" thickBot="1">
      <c r="A89" s="801" t="s">
        <v>731</v>
      </c>
      <c r="B89" s="801"/>
      <c r="C89" s="509">
        <v>8461599</v>
      </c>
      <c r="D89" s="509">
        <v>5006083</v>
      </c>
      <c r="E89" s="509">
        <v>3455516</v>
      </c>
      <c r="F89" s="509">
        <v>2707633</v>
      </c>
      <c r="G89" s="509">
        <v>1443826</v>
      </c>
      <c r="H89" s="509">
        <v>1263807</v>
      </c>
      <c r="I89" s="509">
        <v>2366016</v>
      </c>
      <c r="J89" s="509">
        <v>1196652</v>
      </c>
      <c r="K89" s="509">
        <v>1169364</v>
      </c>
      <c r="L89" s="509">
        <v>13535248</v>
      </c>
      <c r="M89" s="509">
        <v>7646561</v>
      </c>
      <c r="N89" s="509">
        <v>5888687</v>
      </c>
    </row>
    <row r="90" spans="1:14" ht="30.75" customHeight="1">
      <c r="A90" s="305"/>
      <c r="B90" s="305"/>
      <c r="C90" s="305" t="s">
        <v>271</v>
      </c>
      <c r="D90" s="305"/>
      <c r="E90" s="305"/>
      <c r="F90" s="305"/>
      <c r="G90" s="305"/>
      <c r="H90" s="305"/>
      <c r="J90" s="146"/>
      <c r="K90" s="146"/>
    </row>
    <row r="91" spans="1:14" ht="30.75" customHeight="1">
      <c r="A91" s="305"/>
      <c r="B91" s="305"/>
      <c r="C91" s="305"/>
      <c r="D91" s="305"/>
      <c r="E91" s="305"/>
      <c r="F91" s="305"/>
      <c r="G91" s="305"/>
      <c r="H91" s="305"/>
      <c r="L91" s="318"/>
    </row>
    <row r="92" spans="1:14" ht="30.75" customHeight="1">
      <c r="A92" s="305"/>
      <c r="B92" s="305"/>
      <c r="C92" s="305"/>
      <c r="D92" s="305"/>
      <c r="E92" s="305"/>
      <c r="F92" s="305"/>
      <c r="G92" s="305"/>
      <c r="H92" s="305"/>
      <c r="I92" s="146"/>
    </row>
    <row r="93" spans="1:14" ht="30.75" customHeight="1">
      <c r="A93" s="305"/>
      <c r="B93" s="305"/>
      <c r="C93" s="305"/>
      <c r="D93" s="305"/>
      <c r="E93" s="305"/>
      <c r="F93" s="305"/>
      <c r="G93" s="305"/>
      <c r="H93" s="305"/>
    </row>
    <row r="94" spans="1:14" ht="30.75" customHeight="1">
      <c r="A94" s="305"/>
      <c r="B94" s="305"/>
      <c r="C94" s="305"/>
      <c r="D94" s="305"/>
      <c r="E94" s="305"/>
      <c r="F94" s="305"/>
      <c r="G94" s="305"/>
      <c r="H94" s="305"/>
    </row>
    <row r="95" spans="1:14" ht="30.75" customHeight="1">
      <c r="A95" s="305"/>
      <c r="B95" s="305"/>
      <c r="C95" s="305"/>
      <c r="D95" s="305"/>
      <c r="E95" s="305"/>
      <c r="F95" s="305"/>
      <c r="G95" s="305"/>
      <c r="H95" s="305"/>
    </row>
    <row r="97" spans="3:3" ht="30.75" customHeight="1">
      <c r="C97" s="266" t="s">
        <v>271</v>
      </c>
    </row>
  </sheetData>
  <mergeCells count="8">
    <mergeCell ref="A89:B89"/>
    <mergeCell ref="M3:N3"/>
    <mergeCell ref="A4:A6"/>
    <mergeCell ref="B4:B6"/>
    <mergeCell ref="C4:E4"/>
    <mergeCell ref="F4:H4"/>
    <mergeCell ref="I4:K4"/>
    <mergeCell ref="L4:N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theme="3" tint="0.59999389629810485"/>
  </sheetPr>
  <dimension ref="A1:F64"/>
  <sheetViews>
    <sheetView showGridLines="0" zoomScaleNormal="100" workbookViewId="0">
      <selection sqref="A1:E1"/>
    </sheetView>
  </sheetViews>
  <sheetFormatPr defaultRowHeight="18"/>
  <cols>
    <col min="1" max="1" width="12.85546875" style="224" customWidth="1"/>
    <col min="2" max="2" width="13.5703125" style="226" customWidth="1"/>
    <col min="3" max="3" width="35.42578125" style="221" customWidth="1"/>
    <col min="4" max="4" width="25.28515625" style="221" customWidth="1"/>
    <col min="5" max="5" width="53.85546875" style="221" customWidth="1"/>
    <col min="6" max="6" width="71.7109375" style="221" customWidth="1"/>
    <col min="7" max="7" width="4.28515625" style="221" customWidth="1"/>
    <col min="8" max="256" width="9.140625" style="221"/>
    <col min="257" max="257" width="12.85546875" style="221" customWidth="1"/>
    <col min="258" max="258" width="13.5703125" style="221" customWidth="1"/>
    <col min="259" max="259" width="35.42578125" style="221" customWidth="1"/>
    <col min="260" max="260" width="25.28515625" style="221" customWidth="1"/>
    <col min="261" max="261" width="53.85546875" style="221" customWidth="1"/>
    <col min="262" max="262" width="71.7109375" style="221" customWidth="1"/>
    <col min="263" max="263" width="4.28515625" style="221" customWidth="1"/>
    <col min="264" max="512" width="9.140625" style="221"/>
    <col min="513" max="513" width="12.85546875" style="221" customWidth="1"/>
    <col min="514" max="514" width="13.5703125" style="221" customWidth="1"/>
    <col min="515" max="515" width="35.42578125" style="221" customWidth="1"/>
    <col min="516" max="516" width="25.28515625" style="221" customWidth="1"/>
    <col min="517" max="517" width="53.85546875" style="221" customWidth="1"/>
    <col min="518" max="518" width="71.7109375" style="221" customWidth="1"/>
    <col min="519" max="519" width="4.28515625" style="221" customWidth="1"/>
    <col min="520" max="768" width="9.140625" style="221"/>
    <col min="769" max="769" width="12.85546875" style="221" customWidth="1"/>
    <col min="770" max="770" width="13.5703125" style="221" customWidth="1"/>
    <col min="771" max="771" width="35.42578125" style="221" customWidth="1"/>
    <col min="772" max="772" width="25.28515625" style="221" customWidth="1"/>
    <col min="773" max="773" width="53.85546875" style="221" customWidth="1"/>
    <col min="774" max="774" width="71.7109375" style="221" customWidth="1"/>
    <col min="775" max="775" width="4.28515625" style="221" customWidth="1"/>
    <col min="776" max="1024" width="9.140625" style="221"/>
    <col min="1025" max="1025" width="12.85546875" style="221" customWidth="1"/>
    <col min="1026" max="1026" width="13.5703125" style="221" customWidth="1"/>
    <col min="1027" max="1027" width="35.42578125" style="221" customWidth="1"/>
    <col min="1028" max="1028" width="25.28515625" style="221" customWidth="1"/>
    <col min="1029" max="1029" width="53.85546875" style="221" customWidth="1"/>
    <col min="1030" max="1030" width="71.7109375" style="221" customWidth="1"/>
    <col min="1031" max="1031" width="4.28515625" style="221" customWidth="1"/>
    <col min="1032" max="1280" width="9.140625" style="221"/>
    <col min="1281" max="1281" width="12.85546875" style="221" customWidth="1"/>
    <col min="1282" max="1282" width="13.5703125" style="221" customWidth="1"/>
    <col min="1283" max="1283" width="35.42578125" style="221" customWidth="1"/>
    <col min="1284" max="1284" width="25.28515625" style="221" customWidth="1"/>
    <col min="1285" max="1285" width="53.85546875" style="221" customWidth="1"/>
    <col min="1286" max="1286" width="71.7109375" style="221" customWidth="1"/>
    <col min="1287" max="1287" width="4.28515625" style="221" customWidth="1"/>
    <col min="1288" max="1536" width="9.140625" style="221"/>
    <col min="1537" max="1537" width="12.85546875" style="221" customWidth="1"/>
    <col min="1538" max="1538" width="13.5703125" style="221" customWidth="1"/>
    <col min="1539" max="1539" width="35.42578125" style="221" customWidth="1"/>
    <col min="1540" max="1540" width="25.28515625" style="221" customWidth="1"/>
    <col min="1541" max="1541" width="53.85546875" style="221" customWidth="1"/>
    <col min="1542" max="1542" width="71.7109375" style="221" customWidth="1"/>
    <col min="1543" max="1543" width="4.28515625" style="221" customWidth="1"/>
    <col min="1544" max="1792" width="9.140625" style="221"/>
    <col min="1793" max="1793" width="12.85546875" style="221" customWidth="1"/>
    <col min="1794" max="1794" width="13.5703125" style="221" customWidth="1"/>
    <col min="1795" max="1795" width="35.42578125" style="221" customWidth="1"/>
    <col min="1796" max="1796" width="25.28515625" style="221" customWidth="1"/>
    <col min="1797" max="1797" width="53.85546875" style="221" customWidth="1"/>
    <col min="1798" max="1798" width="71.7109375" style="221" customWidth="1"/>
    <col min="1799" max="1799" width="4.28515625" style="221" customWidth="1"/>
    <col min="1800" max="2048" width="9.140625" style="221"/>
    <col min="2049" max="2049" width="12.85546875" style="221" customWidth="1"/>
    <col min="2050" max="2050" width="13.5703125" style="221" customWidth="1"/>
    <col min="2051" max="2051" width="35.42578125" style="221" customWidth="1"/>
    <col min="2052" max="2052" width="25.28515625" style="221" customWidth="1"/>
    <col min="2053" max="2053" width="53.85546875" style="221" customWidth="1"/>
    <col min="2054" max="2054" width="71.7109375" style="221" customWidth="1"/>
    <col min="2055" max="2055" width="4.28515625" style="221" customWidth="1"/>
    <col min="2056" max="2304" width="9.140625" style="221"/>
    <col min="2305" max="2305" width="12.85546875" style="221" customWidth="1"/>
    <col min="2306" max="2306" width="13.5703125" style="221" customWidth="1"/>
    <col min="2307" max="2307" width="35.42578125" style="221" customWidth="1"/>
    <col min="2308" max="2308" width="25.28515625" style="221" customWidth="1"/>
    <col min="2309" max="2309" width="53.85546875" style="221" customWidth="1"/>
    <col min="2310" max="2310" width="71.7109375" style="221" customWidth="1"/>
    <col min="2311" max="2311" width="4.28515625" style="221" customWidth="1"/>
    <col min="2312" max="2560" width="9.140625" style="221"/>
    <col min="2561" max="2561" width="12.85546875" style="221" customWidth="1"/>
    <col min="2562" max="2562" width="13.5703125" style="221" customWidth="1"/>
    <col min="2563" max="2563" width="35.42578125" style="221" customWidth="1"/>
    <col min="2564" max="2564" width="25.28515625" style="221" customWidth="1"/>
    <col min="2565" max="2565" width="53.85546875" style="221" customWidth="1"/>
    <col min="2566" max="2566" width="71.7109375" style="221" customWidth="1"/>
    <col min="2567" max="2567" width="4.28515625" style="221" customWidth="1"/>
    <col min="2568" max="2816" width="9.140625" style="221"/>
    <col min="2817" max="2817" width="12.85546875" style="221" customWidth="1"/>
    <col min="2818" max="2818" width="13.5703125" style="221" customWidth="1"/>
    <col min="2819" max="2819" width="35.42578125" style="221" customWidth="1"/>
    <col min="2820" max="2820" width="25.28515625" style="221" customWidth="1"/>
    <col min="2821" max="2821" width="53.85546875" style="221" customWidth="1"/>
    <col min="2822" max="2822" width="71.7109375" style="221" customWidth="1"/>
    <col min="2823" max="2823" width="4.28515625" style="221" customWidth="1"/>
    <col min="2824" max="3072" width="9.140625" style="221"/>
    <col min="3073" max="3073" width="12.85546875" style="221" customWidth="1"/>
    <col min="3074" max="3074" width="13.5703125" style="221" customWidth="1"/>
    <col min="3075" max="3075" width="35.42578125" style="221" customWidth="1"/>
    <col min="3076" max="3076" width="25.28515625" style="221" customWidth="1"/>
    <col min="3077" max="3077" width="53.85546875" style="221" customWidth="1"/>
    <col min="3078" max="3078" width="71.7109375" style="221" customWidth="1"/>
    <col min="3079" max="3079" width="4.28515625" style="221" customWidth="1"/>
    <col min="3080" max="3328" width="9.140625" style="221"/>
    <col min="3329" max="3329" width="12.85546875" style="221" customWidth="1"/>
    <col min="3330" max="3330" width="13.5703125" style="221" customWidth="1"/>
    <col min="3331" max="3331" width="35.42578125" style="221" customWidth="1"/>
    <col min="3332" max="3332" width="25.28515625" style="221" customWidth="1"/>
    <col min="3333" max="3333" width="53.85546875" style="221" customWidth="1"/>
    <col min="3334" max="3334" width="71.7109375" style="221" customWidth="1"/>
    <col min="3335" max="3335" width="4.28515625" style="221" customWidth="1"/>
    <col min="3336" max="3584" width="9.140625" style="221"/>
    <col min="3585" max="3585" width="12.85546875" style="221" customWidth="1"/>
    <col min="3586" max="3586" width="13.5703125" style="221" customWidth="1"/>
    <col min="3587" max="3587" width="35.42578125" style="221" customWidth="1"/>
    <col min="3588" max="3588" width="25.28515625" style="221" customWidth="1"/>
    <col min="3589" max="3589" width="53.85546875" style="221" customWidth="1"/>
    <col min="3590" max="3590" width="71.7109375" style="221" customWidth="1"/>
    <col min="3591" max="3591" width="4.28515625" style="221" customWidth="1"/>
    <col min="3592" max="3840" width="9.140625" style="221"/>
    <col min="3841" max="3841" width="12.85546875" style="221" customWidth="1"/>
    <col min="3842" max="3842" width="13.5703125" style="221" customWidth="1"/>
    <col min="3843" max="3843" width="35.42578125" style="221" customWidth="1"/>
    <col min="3844" max="3844" width="25.28515625" style="221" customWidth="1"/>
    <col min="3845" max="3845" width="53.85546875" style="221" customWidth="1"/>
    <col min="3846" max="3846" width="71.7109375" style="221" customWidth="1"/>
    <col min="3847" max="3847" width="4.28515625" style="221" customWidth="1"/>
    <col min="3848" max="4096" width="9.140625" style="221"/>
    <col min="4097" max="4097" width="12.85546875" style="221" customWidth="1"/>
    <col min="4098" max="4098" width="13.5703125" style="221" customWidth="1"/>
    <col min="4099" max="4099" width="35.42578125" style="221" customWidth="1"/>
    <col min="4100" max="4100" width="25.28515625" style="221" customWidth="1"/>
    <col min="4101" max="4101" width="53.85546875" style="221" customWidth="1"/>
    <col min="4102" max="4102" width="71.7109375" style="221" customWidth="1"/>
    <col min="4103" max="4103" width="4.28515625" style="221" customWidth="1"/>
    <col min="4104" max="4352" width="9.140625" style="221"/>
    <col min="4353" max="4353" width="12.85546875" style="221" customWidth="1"/>
    <col min="4354" max="4354" width="13.5703125" style="221" customWidth="1"/>
    <col min="4355" max="4355" width="35.42578125" style="221" customWidth="1"/>
    <col min="4356" max="4356" width="25.28515625" style="221" customWidth="1"/>
    <col min="4357" max="4357" width="53.85546875" style="221" customWidth="1"/>
    <col min="4358" max="4358" width="71.7109375" style="221" customWidth="1"/>
    <col min="4359" max="4359" width="4.28515625" style="221" customWidth="1"/>
    <col min="4360" max="4608" width="9.140625" style="221"/>
    <col min="4609" max="4609" width="12.85546875" style="221" customWidth="1"/>
    <col min="4610" max="4610" width="13.5703125" style="221" customWidth="1"/>
    <col min="4611" max="4611" width="35.42578125" style="221" customWidth="1"/>
    <col min="4612" max="4612" width="25.28515625" style="221" customWidth="1"/>
    <col min="4613" max="4613" width="53.85546875" style="221" customWidth="1"/>
    <col min="4614" max="4614" width="71.7109375" style="221" customWidth="1"/>
    <col min="4615" max="4615" width="4.28515625" style="221" customWidth="1"/>
    <col min="4616" max="4864" width="9.140625" style="221"/>
    <col min="4865" max="4865" width="12.85546875" style="221" customWidth="1"/>
    <col min="4866" max="4866" width="13.5703125" style="221" customWidth="1"/>
    <col min="4867" max="4867" width="35.42578125" style="221" customWidth="1"/>
    <col min="4868" max="4868" width="25.28515625" style="221" customWidth="1"/>
    <col min="4869" max="4869" width="53.85546875" style="221" customWidth="1"/>
    <col min="4870" max="4870" width="71.7109375" style="221" customWidth="1"/>
    <col min="4871" max="4871" width="4.28515625" style="221" customWidth="1"/>
    <col min="4872" max="5120" width="9.140625" style="221"/>
    <col min="5121" max="5121" width="12.85546875" style="221" customWidth="1"/>
    <col min="5122" max="5122" width="13.5703125" style="221" customWidth="1"/>
    <col min="5123" max="5123" width="35.42578125" style="221" customWidth="1"/>
    <col min="5124" max="5124" width="25.28515625" style="221" customWidth="1"/>
    <col min="5125" max="5125" width="53.85546875" style="221" customWidth="1"/>
    <col min="5126" max="5126" width="71.7109375" style="221" customWidth="1"/>
    <col min="5127" max="5127" width="4.28515625" style="221" customWidth="1"/>
    <col min="5128" max="5376" width="9.140625" style="221"/>
    <col min="5377" max="5377" width="12.85546875" style="221" customWidth="1"/>
    <col min="5378" max="5378" width="13.5703125" style="221" customWidth="1"/>
    <col min="5379" max="5379" width="35.42578125" style="221" customWidth="1"/>
    <col min="5380" max="5380" width="25.28515625" style="221" customWidth="1"/>
    <col min="5381" max="5381" width="53.85546875" style="221" customWidth="1"/>
    <col min="5382" max="5382" width="71.7109375" style="221" customWidth="1"/>
    <col min="5383" max="5383" width="4.28515625" style="221" customWidth="1"/>
    <col min="5384" max="5632" width="9.140625" style="221"/>
    <col min="5633" max="5633" width="12.85546875" style="221" customWidth="1"/>
    <col min="5634" max="5634" width="13.5703125" style="221" customWidth="1"/>
    <col min="5635" max="5635" width="35.42578125" style="221" customWidth="1"/>
    <col min="5636" max="5636" width="25.28515625" style="221" customWidth="1"/>
    <col min="5637" max="5637" width="53.85546875" style="221" customWidth="1"/>
    <col min="5638" max="5638" width="71.7109375" style="221" customWidth="1"/>
    <col min="5639" max="5639" width="4.28515625" style="221" customWidth="1"/>
    <col min="5640" max="5888" width="9.140625" style="221"/>
    <col min="5889" max="5889" width="12.85546875" style="221" customWidth="1"/>
    <col min="5890" max="5890" width="13.5703125" style="221" customWidth="1"/>
    <col min="5891" max="5891" width="35.42578125" style="221" customWidth="1"/>
    <col min="5892" max="5892" width="25.28515625" style="221" customWidth="1"/>
    <col min="5893" max="5893" width="53.85546875" style="221" customWidth="1"/>
    <col min="5894" max="5894" width="71.7109375" style="221" customWidth="1"/>
    <col min="5895" max="5895" width="4.28515625" style="221" customWidth="1"/>
    <col min="5896" max="6144" width="9.140625" style="221"/>
    <col min="6145" max="6145" width="12.85546875" style="221" customWidth="1"/>
    <col min="6146" max="6146" width="13.5703125" style="221" customWidth="1"/>
    <col min="6147" max="6147" width="35.42578125" style="221" customWidth="1"/>
    <col min="6148" max="6148" width="25.28515625" style="221" customWidth="1"/>
    <col min="6149" max="6149" width="53.85546875" style="221" customWidth="1"/>
    <col min="6150" max="6150" width="71.7109375" style="221" customWidth="1"/>
    <col min="6151" max="6151" width="4.28515625" style="221" customWidth="1"/>
    <col min="6152" max="6400" width="9.140625" style="221"/>
    <col min="6401" max="6401" width="12.85546875" style="221" customWidth="1"/>
    <col min="6402" max="6402" width="13.5703125" style="221" customWidth="1"/>
    <col min="6403" max="6403" width="35.42578125" style="221" customWidth="1"/>
    <col min="6404" max="6404" width="25.28515625" style="221" customWidth="1"/>
    <col min="6405" max="6405" width="53.85546875" style="221" customWidth="1"/>
    <col min="6406" max="6406" width="71.7109375" style="221" customWidth="1"/>
    <col min="6407" max="6407" width="4.28515625" style="221" customWidth="1"/>
    <col min="6408" max="6656" width="9.140625" style="221"/>
    <col min="6657" max="6657" width="12.85546875" style="221" customWidth="1"/>
    <col min="6658" max="6658" width="13.5703125" style="221" customWidth="1"/>
    <col min="6659" max="6659" width="35.42578125" style="221" customWidth="1"/>
    <col min="6660" max="6660" width="25.28515625" style="221" customWidth="1"/>
    <col min="6661" max="6661" width="53.85546875" style="221" customWidth="1"/>
    <col min="6662" max="6662" width="71.7109375" style="221" customWidth="1"/>
    <col min="6663" max="6663" width="4.28515625" style="221" customWidth="1"/>
    <col min="6664" max="6912" width="9.140625" style="221"/>
    <col min="6913" max="6913" width="12.85546875" style="221" customWidth="1"/>
    <col min="6914" max="6914" width="13.5703125" style="221" customWidth="1"/>
    <col min="6915" max="6915" width="35.42578125" style="221" customWidth="1"/>
    <col min="6916" max="6916" width="25.28515625" style="221" customWidth="1"/>
    <col min="6917" max="6917" width="53.85546875" style="221" customWidth="1"/>
    <col min="6918" max="6918" width="71.7109375" style="221" customWidth="1"/>
    <col min="6919" max="6919" width="4.28515625" style="221" customWidth="1"/>
    <col min="6920" max="7168" width="9.140625" style="221"/>
    <col min="7169" max="7169" width="12.85546875" style="221" customWidth="1"/>
    <col min="7170" max="7170" width="13.5703125" style="221" customWidth="1"/>
    <col min="7171" max="7171" width="35.42578125" style="221" customWidth="1"/>
    <col min="7172" max="7172" width="25.28515625" style="221" customWidth="1"/>
    <col min="7173" max="7173" width="53.85546875" style="221" customWidth="1"/>
    <col min="7174" max="7174" width="71.7109375" style="221" customWidth="1"/>
    <col min="7175" max="7175" width="4.28515625" style="221" customWidth="1"/>
    <col min="7176" max="7424" width="9.140625" style="221"/>
    <col min="7425" max="7425" width="12.85546875" style="221" customWidth="1"/>
    <col min="7426" max="7426" width="13.5703125" style="221" customWidth="1"/>
    <col min="7427" max="7427" width="35.42578125" style="221" customWidth="1"/>
    <col min="7428" max="7428" width="25.28515625" style="221" customWidth="1"/>
    <col min="7429" max="7429" width="53.85546875" style="221" customWidth="1"/>
    <col min="7430" max="7430" width="71.7109375" style="221" customWidth="1"/>
    <col min="7431" max="7431" width="4.28515625" style="221" customWidth="1"/>
    <col min="7432" max="7680" width="9.140625" style="221"/>
    <col min="7681" max="7681" width="12.85546875" style="221" customWidth="1"/>
    <col min="7682" max="7682" width="13.5703125" style="221" customWidth="1"/>
    <col min="7683" max="7683" width="35.42578125" style="221" customWidth="1"/>
    <col min="7684" max="7684" width="25.28515625" style="221" customWidth="1"/>
    <col min="7685" max="7685" width="53.85546875" style="221" customWidth="1"/>
    <col min="7686" max="7686" width="71.7109375" style="221" customWidth="1"/>
    <col min="7687" max="7687" width="4.28515625" style="221" customWidth="1"/>
    <col min="7688" max="7936" width="9.140625" style="221"/>
    <col min="7937" max="7937" width="12.85546875" style="221" customWidth="1"/>
    <col min="7938" max="7938" width="13.5703125" style="221" customWidth="1"/>
    <col min="7939" max="7939" width="35.42578125" style="221" customWidth="1"/>
    <col min="7940" max="7940" width="25.28515625" style="221" customWidth="1"/>
    <col min="7941" max="7941" width="53.85546875" style="221" customWidth="1"/>
    <col min="7942" max="7942" width="71.7109375" style="221" customWidth="1"/>
    <col min="7943" max="7943" width="4.28515625" style="221" customWidth="1"/>
    <col min="7944" max="8192" width="9.140625" style="221"/>
    <col min="8193" max="8193" width="12.85546875" style="221" customWidth="1"/>
    <col min="8194" max="8194" width="13.5703125" style="221" customWidth="1"/>
    <col min="8195" max="8195" width="35.42578125" style="221" customWidth="1"/>
    <col min="8196" max="8196" width="25.28515625" style="221" customWidth="1"/>
    <col min="8197" max="8197" width="53.85546875" style="221" customWidth="1"/>
    <col min="8198" max="8198" width="71.7109375" style="221" customWidth="1"/>
    <col min="8199" max="8199" width="4.28515625" style="221" customWidth="1"/>
    <col min="8200" max="8448" width="9.140625" style="221"/>
    <col min="8449" max="8449" width="12.85546875" style="221" customWidth="1"/>
    <col min="8450" max="8450" width="13.5703125" style="221" customWidth="1"/>
    <col min="8451" max="8451" width="35.42578125" style="221" customWidth="1"/>
    <col min="8452" max="8452" width="25.28515625" style="221" customWidth="1"/>
    <col min="8453" max="8453" width="53.85546875" style="221" customWidth="1"/>
    <col min="8454" max="8454" width="71.7109375" style="221" customWidth="1"/>
    <col min="8455" max="8455" width="4.28515625" style="221" customWidth="1"/>
    <col min="8456" max="8704" width="9.140625" style="221"/>
    <col min="8705" max="8705" width="12.85546875" style="221" customWidth="1"/>
    <col min="8706" max="8706" width="13.5703125" style="221" customWidth="1"/>
    <col min="8707" max="8707" width="35.42578125" style="221" customWidth="1"/>
    <col min="8708" max="8708" width="25.28515625" style="221" customWidth="1"/>
    <col min="8709" max="8709" width="53.85546875" style="221" customWidth="1"/>
    <col min="8710" max="8710" width="71.7109375" style="221" customWidth="1"/>
    <col min="8711" max="8711" width="4.28515625" style="221" customWidth="1"/>
    <col min="8712" max="8960" width="9.140625" style="221"/>
    <col min="8961" max="8961" width="12.85546875" style="221" customWidth="1"/>
    <col min="8962" max="8962" width="13.5703125" style="221" customWidth="1"/>
    <col min="8963" max="8963" width="35.42578125" style="221" customWidth="1"/>
    <col min="8964" max="8964" width="25.28515625" style="221" customWidth="1"/>
    <col min="8965" max="8965" width="53.85546875" style="221" customWidth="1"/>
    <col min="8966" max="8966" width="71.7109375" style="221" customWidth="1"/>
    <col min="8967" max="8967" width="4.28515625" style="221" customWidth="1"/>
    <col min="8968" max="9216" width="9.140625" style="221"/>
    <col min="9217" max="9217" width="12.85546875" style="221" customWidth="1"/>
    <col min="9218" max="9218" width="13.5703125" style="221" customWidth="1"/>
    <col min="9219" max="9219" width="35.42578125" style="221" customWidth="1"/>
    <col min="9220" max="9220" width="25.28515625" style="221" customWidth="1"/>
    <col min="9221" max="9221" width="53.85546875" style="221" customWidth="1"/>
    <col min="9222" max="9222" width="71.7109375" style="221" customWidth="1"/>
    <col min="9223" max="9223" width="4.28515625" style="221" customWidth="1"/>
    <col min="9224" max="9472" width="9.140625" style="221"/>
    <col min="9473" max="9473" width="12.85546875" style="221" customWidth="1"/>
    <col min="9474" max="9474" width="13.5703125" style="221" customWidth="1"/>
    <col min="9475" max="9475" width="35.42578125" style="221" customWidth="1"/>
    <col min="9476" max="9476" width="25.28515625" style="221" customWidth="1"/>
    <col min="9477" max="9477" width="53.85546875" style="221" customWidth="1"/>
    <col min="9478" max="9478" width="71.7109375" style="221" customWidth="1"/>
    <col min="9479" max="9479" width="4.28515625" style="221" customWidth="1"/>
    <col min="9480" max="9728" width="9.140625" style="221"/>
    <col min="9729" max="9729" width="12.85546875" style="221" customWidth="1"/>
    <col min="9730" max="9730" width="13.5703125" style="221" customWidth="1"/>
    <col min="9731" max="9731" width="35.42578125" style="221" customWidth="1"/>
    <col min="9732" max="9732" width="25.28515625" style="221" customWidth="1"/>
    <col min="9733" max="9733" width="53.85546875" style="221" customWidth="1"/>
    <col min="9734" max="9734" width="71.7109375" style="221" customWidth="1"/>
    <col min="9735" max="9735" width="4.28515625" style="221" customWidth="1"/>
    <col min="9736" max="9984" width="9.140625" style="221"/>
    <col min="9985" max="9985" width="12.85546875" style="221" customWidth="1"/>
    <col min="9986" max="9986" width="13.5703125" style="221" customWidth="1"/>
    <col min="9987" max="9987" width="35.42578125" style="221" customWidth="1"/>
    <col min="9988" max="9988" width="25.28515625" style="221" customWidth="1"/>
    <col min="9989" max="9989" width="53.85546875" style="221" customWidth="1"/>
    <col min="9990" max="9990" width="71.7109375" style="221" customWidth="1"/>
    <col min="9991" max="9991" width="4.28515625" style="221" customWidth="1"/>
    <col min="9992" max="10240" width="9.140625" style="221"/>
    <col min="10241" max="10241" width="12.85546875" style="221" customWidth="1"/>
    <col min="10242" max="10242" width="13.5703125" style="221" customWidth="1"/>
    <col min="10243" max="10243" width="35.42578125" style="221" customWidth="1"/>
    <col min="10244" max="10244" width="25.28515625" style="221" customWidth="1"/>
    <col min="10245" max="10245" width="53.85546875" style="221" customWidth="1"/>
    <col min="10246" max="10246" width="71.7109375" style="221" customWidth="1"/>
    <col min="10247" max="10247" width="4.28515625" style="221" customWidth="1"/>
    <col min="10248" max="10496" width="9.140625" style="221"/>
    <col min="10497" max="10497" width="12.85546875" style="221" customWidth="1"/>
    <col min="10498" max="10498" width="13.5703125" style="221" customWidth="1"/>
    <col min="10499" max="10499" width="35.42578125" style="221" customWidth="1"/>
    <col min="10500" max="10500" width="25.28515625" style="221" customWidth="1"/>
    <col min="10501" max="10501" width="53.85546875" style="221" customWidth="1"/>
    <col min="10502" max="10502" width="71.7109375" style="221" customWidth="1"/>
    <col min="10503" max="10503" width="4.28515625" style="221" customWidth="1"/>
    <col min="10504" max="10752" width="9.140625" style="221"/>
    <col min="10753" max="10753" width="12.85546875" style="221" customWidth="1"/>
    <col min="10754" max="10754" width="13.5703125" style="221" customWidth="1"/>
    <col min="10755" max="10755" width="35.42578125" style="221" customWidth="1"/>
    <col min="10756" max="10756" width="25.28515625" style="221" customWidth="1"/>
    <col min="10757" max="10757" width="53.85546875" style="221" customWidth="1"/>
    <col min="10758" max="10758" width="71.7109375" style="221" customWidth="1"/>
    <col min="10759" max="10759" width="4.28515625" style="221" customWidth="1"/>
    <col min="10760" max="11008" width="9.140625" style="221"/>
    <col min="11009" max="11009" width="12.85546875" style="221" customWidth="1"/>
    <col min="11010" max="11010" width="13.5703125" style="221" customWidth="1"/>
    <col min="11011" max="11011" width="35.42578125" style="221" customWidth="1"/>
    <col min="11012" max="11012" width="25.28515625" style="221" customWidth="1"/>
    <col min="11013" max="11013" width="53.85546875" style="221" customWidth="1"/>
    <col min="11014" max="11014" width="71.7109375" style="221" customWidth="1"/>
    <col min="11015" max="11015" width="4.28515625" style="221" customWidth="1"/>
    <col min="11016" max="11264" width="9.140625" style="221"/>
    <col min="11265" max="11265" width="12.85546875" style="221" customWidth="1"/>
    <col min="11266" max="11266" width="13.5703125" style="221" customWidth="1"/>
    <col min="11267" max="11267" width="35.42578125" style="221" customWidth="1"/>
    <col min="11268" max="11268" width="25.28515625" style="221" customWidth="1"/>
    <col min="11269" max="11269" width="53.85546875" style="221" customWidth="1"/>
    <col min="11270" max="11270" width="71.7109375" style="221" customWidth="1"/>
    <col min="11271" max="11271" width="4.28515625" style="221" customWidth="1"/>
    <col min="11272" max="11520" width="9.140625" style="221"/>
    <col min="11521" max="11521" width="12.85546875" style="221" customWidth="1"/>
    <col min="11522" max="11522" width="13.5703125" style="221" customWidth="1"/>
    <col min="11523" max="11523" width="35.42578125" style="221" customWidth="1"/>
    <col min="11524" max="11524" width="25.28515625" style="221" customWidth="1"/>
    <col min="11525" max="11525" width="53.85546875" style="221" customWidth="1"/>
    <col min="11526" max="11526" width="71.7109375" style="221" customWidth="1"/>
    <col min="11527" max="11527" width="4.28515625" style="221" customWidth="1"/>
    <col min="11528" max="11776" width="9.140625" style="221"/>
    <col min="11777" max="11777" width="12.85546875" style="221" customWidth="1"/>
    <col min="11778" max="11778" width="13.5703125" style="221" customWidth="1"/>
    <col min="11779" max="11779" width="35.42578125" style="221" customWidth="1"/>
    <col min="11780" max="11780" width="25.28515625" style="221" customWidth="1"/>
    <col min="11781" max="11781" width="53.85546875" style="221" customWidth="1"/>
    <col min="11782" max="11782" width="71.7109375" style="221" customWidth="1"/>
    <col min="11783" max="11783" width="4.28515625" style="221" customWidth="1"/>
    <col min="11784" max="12032" width="9.140625" style="221"/>
    <col min="12033" max="12033" width="12.85546875" style="221" customWidth="1"/>
    <col min="12034" max="12034" width="13.5703125" style="221" customWidth="1"/>
    <col min="12035" max="12035" width="35.42578125" style="221" customWidth="1"/>
    <col min="12036" max="12036" width="25.28515625" style="221" customWidth="1"/>
    <col min="12037" max="12037" width="53.85546875" style="221" customWidth="1"/>
    <col min="12038" max="12038" width="71.7109375" style="221" customWidth="1"/>
    <col min="12039" max="12039" width="4.28515625" style="221" customWidth="1"/>
    <col min="12040" max="12288" width="9.140625" style="221"/>
    <col min="12289" max="12289" width="12.85546875" style="221" customWidth="1"/>
    <col min="12290" max="12290" width="13.5703125" style="221" customWidth="1"/>
    <col min="12291" max="12291" width="35.42578125" style="221" customWidth="1"/>
    <col min="12292" max="12292" width="25.28515625" style="221" customWidth="1"/>
    <col min="12293" max="12293" width="53.85546875" style="221" customWidth="1"/>
    <col min="12294" max="12294" width="71.7109375" style="221" customWidth="1"/>
    <col min="12295" max="12295" width="4.28515625" style="221" customWidth="1"/>
    <col min="12296" max="12544" width="9.140625" style="221"/>
    <col min="12545" max="12545" width="12.85546875" style="221" customWidth="1"/>
    <col min="12546" max="12546" width="13.5703125" style="221" customWidth="1"/>
    <col min="12547" max="12547" width="35.42578125" style="221" customWidth="1"/>
    <col min="12548" max="12548" width="25.28515625" style="221" customWidth="1"/>
    <col min="12549" max="12549" width="53.85546875" style="221" customWidth="1"/>
    <col min="12550" max="12550" width="71.7109375" style="221" customWidth="1"/>
    <col min="12551" max="12551" width="4.28515625" style="221" customWidth="1"/>
    <col min="12552" max="12800" width="9.140625" style="221"/>
    <col min="12801" max="12801" width="12.85546875" style="221" customWidth="1"/>
    <col min="12802" max="12802" width="13.5703125" style="221" customWidth="1"/>
    <col min="12803" max="12803" width="35.42578125" style="221" customWidth="1"/>
    <col min="12804" max="12804" width="25.28515625" style="221" customWidth="1"/>
    <col min="12805" max="12805" width="53.85546875" style="221" customWidth="1"/>
    <col min="12806" max="12806" width="71.7109375" style="221" customWidth="1"/>
    <col min="12807" max="12807" width="4.28515625" style="221" customWidth="1"/>
    <col min="12808" max="13056" width="9.140625" style="221"/>
    <col min="13057" max="13057" width="12.85546875" style="221" customWidth="1"/>
    <col min="13058" max="13058" width="13.5703125" style="221" customWidth="1"/>
    <col min="13059" max="13059" width="35.42578125" style="221" customWidth="1"/>
    <col min="13060" max="13060" width="25.28515625" style="221" customWidth="1"/>
    <col min="13061" max="13061" width="53.85546875" style="221" customWidth="1"/>
    <col min="13062" max="13062" width="71.7109375" style="221" customWidth="1"/>
    <col min="13063" max="13063" width="4.28515625" style="221" customWidth="1"/>
    <col min="13064" max="13312" width="9.140625" style="221"/>
    <col min="13313" max="13313" width="12.85546875" style="221" customWidth="1"/>
    <col min="13314" max="13314" width="13.5703125" style="221" customWidth="1"/>
    <col min="13315" max="13315" width="35.42578125" style="221" customWidth="1"/>
    <col min="13316" max="13316" width="25.28515625" style="221" customWidth="1"/>
    <col min="13317" max="13317" width="53.85546875" style="221" customWidth="1"/>
    <col min="13318" max="13318" width="71.7109375" style="221" customWidth="1"/>
    <col min="13319" max="13319" width="4.28515625" style="221" customWidth="1"/>
    <col min="13320" max="13568" width="9.140625" style="221"/>
    <col min="13569" max="13569" width="12.85546875" style="221" customWidth="1"/>
    <col min="13570" max="13570" width="13.5703125" style="221" customWidth="1"/>
    <col min="13571" max="13571" width="35.42578125" style="221" customWidth="1"/>
    <col min="13572" max="13572" width="25.28515625" style="221" customWidth="1"/>
    <col min="13573" max="13573" width="53.85546875" style="221" customWidth="1"/>
    <col min="13574" max="13574" width="71.7109375" style="221" customWidth="1"/>
    <col min="13575" max="13575" width="4.28515625" style="221" customWidth="1"/>
    <col min="13576" max="13824" width="9.140625" style="221"/>
    <col min="13825" max="13825" width="12.85546875" style="221" customWidth="1"/>
    <col min="13826" max="13826" width="13.5703125" style="221" customWidth="1"/>
    <col min="13827" max="13827" width="35.42578125" style="221" customWidth="1"/>
    <col min="13828" max="13828" width="25.28515625" style="221" customWidth="1"/>
    <col min="13829" max="13829" width="53.85546875" style="221" customWidth="1"/>
    <col min="13830" max="13830" width="71.7109375" style="221" customWidth="1"/>
    <col min="13831" max="13831" width="4.28515625" style="221" customWidth="1"/>
    <col min="13832" max="14080" width="9.140625" style="221"/>
    <col min="14081" max="14081" width="12.85546875" style="221" customWidth="1"/>
    <col min="14082" max="14082" width="13.5703125" style="221" customWidth="1"/>
    <col min="14083" max="14083" width="35.42578125" style="221" customWidth="1"/>
    <col min="14084" max="14084" width="25.28515625" style="221" customWidth="1"/>
    <col min="14085" max="14085" width="53.85546875" style="221" customWidth="1"/>
    <col min="14086" max="14086" width="71.7109375" style="221" customWidth="1"/>
    <col min="14087" max="14087" width="4.28515625" style="221" customWidth="1"/>
    <col min="14088" max="14336" width="9.140625" style="221"/>
    <col min="14337" max="14337" width="12.85546875" style="221" customWidth="1"/>
    <col min="14338" max="14338" width="13.5703125" style="221" customWidth="1"/>
    <col min="14339" max="14339" width="35.42578125" style="221" customWidth="1"/>
    <col min="14340" max="14340" width="25.28515625" style="221" customWidth="1"/>
    <col min="14341" max="14341" width="53.85546875" style="221" customWidth="1"/>
    <col min="14342" max="14342" width="71.7109375" style="221" customWidth="1"/>
    <col min="14343" max="14343" width="4.28515625" style="221" customWidth="1"/>
    <col min="14344" max="14592" width="9.140625" style="221"/>
    <col min="14593" max="14593" width="12.85546875" style="221" customWidth="1"/>
    <col min="14594" max="14594" width="13.5703125" style="221" customWidth="1"/>
    <col min="14595" max="14595" width="35.42578125" style="221" customWidth="1"/>
    <col min="14596" max="14596" width="25.28515625" style="221" customWidth="1"/>
    <col min="14597" max="14597" width="53.85546875" style="221" customWidth="1"/>
    <col min="14598" max="14598" width="71.7109375" style="221" customWidth="1"/>
    <col min="14599" max="14599" width="4.28515625" style="221" customWidth="1"/>
    <col min="14600" max="14848" width="9.140625" style="221"/>
    <col min="14849" max="14849" width="12.85546875" style="221" customWidth="1"/>
    <col min="14850" max="14850" width="13.5703125" style="221" customWidth="1"/>
    <col min="14851" max="14851" width="35.42578125" style="221" customWidth="1"/>
    <col min="14852" max="14852" width="25.28515625" style="221" customWidth="1"/>
    <col min="14853" max="14853" width="53.85546875" style="221" customWidth="1"/>
    <col min="14854" max="14854" width="71.7109375" style="221" customWidth="1"/>
    <col min="14855" max="14855" width="4.28515625" style="221" customWidth="1"/>
    <col min="14856" max="15104" width="9.140625" style="221"/>
    <col min="15105" max="15105" width="12.85546875" style="221" customWidth="1"/>
    <col min="15106" max="15106" width="13.5703125" style="221" customWidth="1"/>
    <col min="15107" max="15107" width="35.42578125" style="221" customWidth="1"/>
    <col min="15108" max="15108" width="25.28515625" style="221" customWidth="1"/>
    <col min="15109" max="15109" width="53.85546875" style="221" customWidth="1"/>
    <col min="15110" max="15110" width="71.7109375" style="221" customWidth="1"/>
    <col min="15111" max="15111" width="4.28515625" style="221" customWidth="1"/>
    <col min="15112" max="15360" width="9.140625" style="221"/>
    <col min="15361" max="15361" width="12.85546875" style="221" customWidth="1"/>
    <col min="15362" max="15362" width="13.5703125" style="221" customWidth="1"/>
    <col min="15363" max="15363" width="35.42578125" style="221" customWidth="1"/>
    <col min="15364" max="15364" width="25.28515625" style="221" customWidth="1"/>
    <col min="15365" max="15365" width="53.85546875" style="221" customWidth="1"/>
    <col min="15366" max="15366" width="71.7109375" style="221" customWidth="1"/>
    <col min="15367" max="15367" width="4.28515625" style="221" customWidth="1"/>
    <col min="15368" max="15616" width="9.140625" style="221"/>
    <col min="15617" max="15617" width="12.85546875" style="221" customWidth="1"/>
    <col min="15618" max="15618" width="13.5703125" style="221" customWidth="1"/>
    <col min="15619" max="15619" width="35.42578125" style="221" customWidth="1"/>
    <col min="15620" max="15620" width="25.28515625" style="221" customWidth="1"/>
    <col min="15621" max="15621" width="53.85546875" style="221" customWidth="1"/>
    <col min="15622" max="15622" width="71.7109375" style="221" customWidth="1"/>
    <col min="15623" max="15623" width="4.28515625" style="221" customWidth="1"/>
    <col min="15624" max="15872" width="9.140625" style="221"/>
    <col min="15873" max="15873" width="12.85546875" style="221" customWidth="1"/>
    <col min="15874" max="15874" width="13.5703125" style="221" customWidth="1"/>
    <col min="15875" max="15875" width="35.42578125" style="221" customWidth="1"/>
    <col min="15876" max="15876" width="25.28515625" style="221" customWidth="1"/>
    <col min="15877" max="15877" width="53.85546875" style="221" customWidth="1"/>
    <col min="15878" max="15878" width="71.7109375" style="221" customWidth="1"/>
    <col min="15879" max="15879" width="4.28515625" style="221" customWidth="1"/>
    <col min="15880" max="16128" width="9.140625" style="221"/>
    <col min="16129" max="16129" width="12.85546875" style="221" customWidth="1"/>
    <col min="16130" max="16130" width="13.5703125" style="221" customWidth="1"/>
    <col min="16131" max="16131" width="35.42578125" style="221" customWidth="1"/>
    <col min="16132" max="16132" width="25.28515625" style="221" customWidth="1"/>
    <col min="16133" max="16133" width="53.85546875" style="221" customWidth="1"/>
    <col min="16134" max="16134" width="71.7109375" style="221" customWidth="1"/>
    <col min="16135" max="16135" width="4.28515625" style="221" customWidth="1"/>
    <col min="16136" max="16384" width="9.140625" style="221"/>
  </cols>
  <sheetData>
    <row r="1" spans="1:6" ht="89.45" customHeight="1" thickTop="1">
      <c r="A1" s="673" t="s">
        <v>887</v>
      </c>
      <c r="B1" s="674"/>
      <c r="C1" s="674"/>
      <c r="D1" s="674"/>
      <c r="E1" s="675"/>
    </row>
    <row r="2" spans="1:6" ht="4.9000000000000004" customHeight="1">
      <c r="A2" s="227"/>
      <c r="B2" s="222"/>
      <c r="C2" s="222"/>
      <c r="D2" s="222"/>
      <c r="E2" s="228"/>
    </row>
    <row r="3" spans="1:6" s="250" customFormat="1" ht="21" customHeight="1">
      <c r="A3" s="679" t="s">
        <v>584</v>
      </c>
      <c r="B3" s="680"/>
      <c r="C3" s="680"/>
      <c r="D3" s="680"/>
      <c r="E3" s="681"/>
      <c r="F3" s="249"/>
    </row>
    <row r="4" spans="1:6">
      <c r="A4" s="682" t="s">
        <v>484</v>
      </c>
      <c r="B4" s="683"/>
      <c r="C4" s="683"/>
      <c r="D4" s="683"/>
      <c r="E4" s="684"/>
      <c r="F4" s="162"/>
    </row>
    <row r="5" spans="1:6" ht="4.9000000000000004" customHeight="1">
      <c r="A5" s="238"/>
      <c r="B5" s="239"/>
      <c r="C5" s="239"/>
      <c r="D5" s="239"/>
      <c r="E5" s="240"/>
      <c r="F5" s="162"/>
    </row>
    <row r="6" spans="1:6" ht="40.15" customHeight="1">
      <c r="A6" s="676" t="s">
        <v>801</v>
      </c>
      <c r="B6" s="677"/>
      <c r="C6" s="677"/>
      <c r="D6" s="677"/>
      <c r="E6" s="678"/>
      <c r="F6" s="162"/>
    </row>
    <row r="7" spans="1:6" s="251" customFormat="1">
      <c r="A7" s="286"/>
      <c r="B7" s="669" t="s">
        <v>642</v>
      </c>
      <c r="C7" s="669"/>
      <c r="D7" s="669"/>
      <c r="E7" s="670"/>
      <c r="F7" s="162"/>
    </row>
    <row r="8" spans="1:6">
      <c r="A8" s="241"/>
      <c r="B8" s="671" t="s">
        <v>799</v>
      </c>
      <c r="C8" s="671"/>
      <c r="D8" s="671"/>
      <c r="E8" s="672"/>
      <c r="F8" s="162"/>
    </row>
    <row r="9" spans="1:6" ht="34.9" customHeight="1">
      <c r="A9" s="685" t="s">
        <v>793</v>
      </c>
      <c r="B9" s="686"/>
      <c r="C9" s="686"/>
      <c r="D9" s="686"/>
      <c r="E9" s="687"/>
      <c r="F9" s="171"/>
    </row>
    <row r="10" spans="1:6" ht="17.45" customHeight="1">
      <c r="A10" s="688" t="s">
        <v>800</v>
      </c>
      <c r="B10" s="689"/>
      <c r="C10" s="689"/>
      <c r="D10" s="689"/>
      <c r="E10" s="690"/>
      <c r="F10" s="129"/>
    </row>
    <row r="11" spans="1:6" s="223" customFormat="1" ht="19.899999999999999" customHeight="1">
      <c r="A11" s="286" t="s">
        <v>96</v>
      </c>
      <c r="B11" s="669" t="s">
        <v>479</v>
      </c>
      <c r="C11" s="669"/>
      <c r="D11" s="669"/>
      <c r="E11" s="670"/>
    </row>
    <row r="12" spans="1:6" ht="15" customHeight="1">
      <c r="A12" s="229"/>
      <c r="B12" s="671" t="s">
        <v>478</v>
      </c>
      <c r="C12" s="671"/>
      <c r="D12" s="671"/>
      <c r="E12" s="672"/>
    </row>
    <row r="13" spans="1:6" ht="34.9" customHeight="1">
      <c r="A13" s="685" t="s">
        <v>803</v>
      </c>
      <c r="B13" s="686"/>
      <c r="C13" s="686"/>
      <c r="D13" s="686"/>
      <c r="E13" s="687"/>
      <c r="F13" s="171"/>
    </row>
    <row r="14" spans="1:6" ht="17.45" customHeight="1">
      <c r="A14" s="688" t="s">
        <v>798</v>
      </c>
      <c r="B14" s="689"/>
      <c r="C14" s="689"/>
      <c r="D14" s="689"/>
      <c r="E14" s="690"/>
      <c r="F14" s="129"/>
    </row>
    <row r="15" spans="1:6" s="223" customFormat="1" ht="19.899999999999999" customHeight="1">
      <c r="A15" s="286" t="s">
        <v>97</v>
      </c>
      <c r="B15" s="669" t="s">
        <v>814</v>
      </c>
      <c r="C15" s="669"/>
      <c r="D15" s="669"/>
      <c r="E15" s="670"/>
    </row>
    <row r="16" spans="1:6" ht="15" customHeight="1">
      <c r="A16" s="229"/>
      <c r="B16" s="671" t="s">
        <v>815</v>
      </c>
      <c r="C16" s="671"/>
      <c r="D16" s="671"/>
      <c r="E16" s="672"/>
    </row>
    <row r="17" spans="1:5" s="223" customFormat="1" ht="19.899999999999999" customHeight="1">
      <c r="A17" s="286" t="s">
        <v>98</v>
      </c>
      <c r="B17" s="669" t="s">
        <v>816</v>
      </c>
      <c r="C17" s="669"/>
      <c r="D17" s="669"/>
      <c r="E17" s="670"/>
    </row>
    <row r="18" spans="1:5" ht="15" customHeight="1">
      <c r="A18" s="229"/>
      <c r="B18" s="671" t="s">
        <v>817</v>
      </c>
      <c r="C18" s="671"/>
      <c r="D18" s="671"/>
      <c r="E18" s="672"/>
    </row>
    <row r="19" spans="1:5" s="223" customFormat="1" ht="19.899999999999999" customHeight="1">
      <c r="A19" s="230" t="s">
        <v>99</v>
      </c>
      <c r="B19" s="669" t="s">
        <v>818</v>
      </c>
      <c r="C19" s="669"/>
      <c r="D19" s="669"/>
      <c r="E19" s="670"/>
    </row>
    <row r="20" spans="1:5" ht="15" customHeight="1">
      <c r="A20" s="287"/>
      <c r="B20" s="671" t="s">
        <v>480</v>
      </c>
      <c r="C20" s="671"/>
      <c r="D20" s="671"/>
      <c r="E20" s="672"/>
    </row>
    <row r="21" spans="1:5" s="223" customFormat="1" ht="19.899999999999999" customHeight="1">
      <c r="A21" s="286" t="s">
        <v>100</v>
      </c>
      <c r="B21" s="669" t="s">
        <v>819</v>
      </c>
      <c r="C21" s="669"/>
      <c r="D21" s="669"/>
      <c r="E21" s="670"/>
    </row>
    <row r="22" spans="1:5" ht="15" customHeight="1">
      <c r="A22" s="287"/>
      <c r="B22" s="671" t="s">
        <v>481</v>
      </c>
      <c r="C22" s="671"/>
      <c r="D22" s="671"/>
      <c r="E22" s="672"/>
    </row>
    <row r="23" spans="1:5" s="223" customFormat="1" ht="19.899999999999999" customHeight="1">
      <c r="A23" s="286" t="s">
        <v>101</v>
      </c>
      <c r="B23" s="669" t="s">
        <v>483</v>
      </c>
      <c r="C23" s="669"/>
      <c r="D23" s="669"/>
      <c r="E23" s="670"/>
    </row>
    <row r="24" spans="1:5" ht="15" customHeight="1">
      <c r="A24" s="287"/>
      <c r="B24" s="671" t="s">
        <v>482</v>
      </c>
      <c r="C24" s="671"/>
      <c r="D24" s="671"/>
      <c r="E24" s="672"/>
    </row>
    <row r="25" spans="1:5" s="223" customFormat="1" ht="19.899999999999999" customHeight="1">
      <c r="A25" s="286" t="s">
        <v>845</v>
      </c>
      <c r="B25" s="669" t="s">
        <v>813</v>
      </c>
      <c r="C25" s="669"/>
      <c r="D25" s="669"/>
      <c r="E25" s="670"/>
    </row>
    <row r="26" spans="1:5" ht="15" customHeight="1">
      <c r="A26" s="287"/>
      <c r="B26" s="671" t="s">
        <v>610</v>
      </c>
      <c r="C26" s="671"/>
      <c r="D26" s="671"/>
      <c r="E26" s="672"/>
    </row>
    <row r="27" spans="1:5" s="223" customFormat="1" ht="19.899999999999999" customHeight="1">
      <c r="A27" s="286" t="s">
        <v>846</v>
      </c>
      <c r="B27" s="669" t="s">
        <v>848</v>
      </c>
      <c r="C27" s="669"/>
      <c r="D27" s="669"/>
      <c r="E27" s="670"/>
    </row>
    <row r="28" spans="1:5" ht="15" customHeight="1">
      <c r="A28" s="287"/>
      <c r="B28" s="671" t="s">
        <v>847</v>
      </c>
      <c r="C28" s="671"/>
      <c r="D28" s="671"/>
      <c r="E28" s="672"/>
    </row>
    <row r="29" spans="1:5" ht="15" customHeight="1">
      <c r="A29" s="286" t="s">
        <v>900</v>
      </c>
      <c r="B29" s="669" t="s">
        <v>901</v>
      </c>
      <c r="C29" s="669"/>
      <c r="D29" s="669"/>
      <c r="E29" s="670"/>
    </row>
    <row r="30" spans="1:5" ht="15" customHeight="1">
      <c r="A30" s="287"/>
      <c r="B30" s="671" t="s">
        <v>902</v>
      </c>
      <c r="C30" s="671"/>
      <c r="D30" s="671"/>
      <c r="E30" s="672"/>
    </row>
    <row r="31" spans="1:5" s="223" customFormat="1" ht="19.899999999999999" customHeight="1">
      <c r="A31" s="286" t="s">
        <v>102</v>
      </c>
      <c r="B31" s="669" t="s">
        <v>811</v>
      </c>
      <c r="C31" s="669"/>
      <c r="D31" s="669"/>
      <c r="E31" s="670"/>
    </row>
    <row r="32" spans="1:5" ht="15" customHeight="1">
      <c r="A32" s="287"/>
      <c r="B32" s="691" t="s">
        <v>812</v>
      </c>
      <c r="C32" s="691"/>
      <c r="D32" s="691"/>
      <c r="E32" s="692"/>
    </row>
    <row r="33" spans="1:5" s="223" customFormat="1" ht="19.899999999999999" customHeight="1">
      <c r="A33" s="286" t="s">
        <v>103</v>
      </c>
      <c r="B33" s="669" t="s">
        <v>808</v>
      </c>
      <c r="C33" s="669"/>
      <c r="D33" s="669"/>
      <c r="E33" s="670"/>
    </row>
    <row r="34" spans="1:5" ht="15" customHeight="1">
      <c r="A34" s="287"/>
      <c r="B34" s="671" t="s">
        <v>810</v>
      </c>
      <c r="C34" s="671"/>
      <c r="D34" s="671"/>
      <c r="E34" s="672"/>
    </row>
    <row r="35" spans="1:5" s="223" customFormat="1" ht="19.899999999999999" customHeight="1">
      <c r="A35" s="286" t="s">
        <v>104</v>
      </c>
      <c r="B35" s="669" t="s">
        <v>807</v>
      </c>
      <c r="C35" s="669"/>
      <c r="D35" s="669"/>
      <c r="E35" s="670"/>
    </row>
    <row r="36" spans="1:5" ht="15" customHeight="1">
      <c r="A36" s="287"/>
      <c r="B36" s="671" t="s">
        <v>806</v>
      </c>
      <c r="C36" s="671"/>
      <c r="D36" s="671"/>
      <c r="E36" s="672"/>
    </row>
    <row r="37" spans="1:5" s="223" customFormat="1" ht="19.899999999999999" customHeight="1">
      <c r="A37" s="286" t="s">
        <v>105</v>
      </c>
      <c r="B37" s="669" t="s">
        <v>486</v>
      </c>
      <c r="C37" s="669"/>
      <c r="D37" s="669"/>
      <c r="E37" s="670"/>
    </row>
    <row r="38" spans="1:5" ht="15" customHeight="1">
      <c r="A38" s="229"/>
      <c r="B38" s="671" t="s">
        <v>485</v>
      </c>
      <c r="C38" s="671"/>
      <c r="D38" s="671"/>
      <c r="E38" s="672"/>
    </row>
    <row r="39" spans="1:5" s="223" customFormat="1" ht="19.899999999999999" customHeight="1">
      <c r="A39" s="286" t="s">
        <v>870</v>
      </c>
      <c r="B39" s="669" t="s">
        <v>871</v>
      </c>
      <c r="C39" s="669"/>
      <c r="D39" s="669"/>
      <c r="E39" s="670"/>
    </row>
    <row r="40" spans="1:5" ht="15" customHeight="1">
      <c r="A40" s="229"/>
      <c r="B40" s="671" t="s">
        <v>872</v>
      </c>
      <c r="C40" s="671"/>
      <c r="D40" s="671"/>
      <c r="E40" s="672"/>
    </row>
    <row r="41" spans="1:5" s="223" customFormat="1" ht="19.899999999999999" customHeight="1">
      <c r="A41" s="286" t="s">
        <v>335</v>
      </c>
      <c r="B41" s="669" t="s">
        <v>820</v>
      </c>
      <c r="C41" s="669"/>
      <c r="D41" s="669"/>
      <c r="E41" s="670"/>
    </row>
    <row r="42" spans="1:5" ht="15" customHeight="1">
      <c r="A42" s="287"/>
      <c r="B42" s="671" t="s">
        <v>611</v>
      </c>
      <c r="C42" s="671"/>
      <c r="D42" s="671"/>
      <c r="E42" s="672"/>
    </row>
    <row r="43" spans="1:5" s="223" customFormat="1" ht="19.899999999999999" customHeight="1">
      <c r="A43" s="286" t="s">
        <v>106</v>
      </c>
      <c r="B43" s="669" t="s">
        <v>821</v>
      </c>
      <c r="C43" s="669"/>
      <c r="D43" s="669"/>
      <c r="E43" s="670"/>
    </row>
    <row r="44" spans="1:5" ht="15" customHeight="1">
      <c r="A44" s="287"/>
      <c r="B44" s="671" t="s">
        <v>612</v>
      </c>
      <c r="C44" s="671"/>
      <c r="D44" s="671"/>
      <c r="E44" s="672"/>
    </row>
    <row r="45" spans="1:5" s="223" customFormat="1" ht="19.899999999999999" customHeight="1">
      <c r="A45" s="286" t="s">
        <v>107</v>
      </c>
      <c r="B45" s="669" t="s">
        <v>822</v>
      </c>
      <c r="C45" s="669"/>
      <c r="D45" s="669"/>
      <c r="E45" s="670"/>
    </row>
    <row r="46" spans="1:5" ht="15" customHeight="1">
      <c r="A46" s="287"/>
      <c r="B46" s="671" t="s">
        <v>613</v>
      </c>
      <c r="C46" s="671"/>
      <c r="D46" s="671"/>
      <c r="E46" s="672"/>
    </row>
    <row r="47" spans="1:5" s="223" customFormat="1" ht="19.899999999999999" customHeight="1">
      <c r="A47" s="286" t="s">
        <v>109</v>
      </c>
      <c r="B47" s="669" t="s">
        <v>488</v>
      </c>
      <c r="C47" s="669"/>
      <c r="D47" s="669"/>
      <c r="E47" s="670"/>
    </row>
    <row r="48" spans="1:5" ht="15" customHeight="1">
      <c r="A48" s="287"/>
      <c r="B48" s="671" t="s">
        <v>487</v>
      </c>
      <c r="C48" s="671"/>
      <c r="D48" s="671"/>
      <c r="E48" s="672"/>
    </row>
    <row r="49" spans="1:5" s="223" customFormat="1" ht="19.899999999999999" customHeight="1">
      <c r="A49" s="286" t="s">
        <v>110</v>
      </c>
      <c r="B49" s="669" t="s">
        <v>552</v>
      </c>
      <c r="C49" s="669"/>
      <c r="D49" s="669"/>
      <c r="E49" s="670"/>
    </row>
    <row r="50" spans="1:5" ht="15" customHeight="1">
      <c r="A50" s="287"/>
      <c r="B50" s="671" t="s">
        <v>614</v>
      </c>
      <c r="C50" s="671"/>
      <c r="D50" s="671"/>
      <c r="E50" s="672"/>
    </row>
    <row r="51" spans="1:5" s="223" customFormat="1" ht="19.899999999999999" customHeight="1">
      <c r="A51" s="286" t="s">
        <v>111</v>
      </c>
      <c r="B51" s="669" t="s">
        <v>581</v>
      </c>
      <c r="C51" s="669"/>
      <c r="D51" s="669"/>
      <c r="E51" s="670"/>
    </row>
    <row r="52" spans="1:5" ht="15" customHeight="1">
      <c r="A52" s="287"/>
      <c r="B52" s="671" t="s">
        <v>580</v>
      </c>
      <c r="C52" s="671"/>
      <c r="D52" s="671"/>
      <c r="E52" s="672"/>
    </row>
    <row r="53" spans="1:5" s="223" customFormat="1" ht="19.899999999999999" customHeight="1">
      <c r="A53" s="286" t="s">
        <v>112</v>
      </c>
      <c r="B53" s="669" t="s">
        <v>582</v>
      </c>
      <c r="C53" s="669"/>
      <c r="D53" s="669"/>
      <c r="E53" s="670"/>
    </row>
    <row r="54" spans="1:5" ht="15" customHeight="1">
      <c r="A54" s="287"/>
      <c r="B54" s="671" t="s">
        <v>615</v>
      </c>
      <c r="C54" s="671"/>
      <c r="D54" s="671"/>
      <c r="E54" s="672"/>
    </row>
    <row r="55" spans="1:5" s="223" customFormat="1" ht="19.899999999999999" customHeight="1">
      <c r="A55" s="230" t="s">
        <v>113</v>
      </c>
      <c r="B55" s="669" t="s">
        <v>823</v>
      </c>
      <c r="C55" s="669"/>
      <c r="D55" s="669"/>
      <c r="E55" s="670"/>
    </row>
    <row r="56" spans="1:5" ht="15" customHeight="1">
      <c r="A56" s="231"/>
      <c r="B56" s="671" t="s">
        <v>824</v>
      </c>
      <c r="C56" s="671"/>
      <c r="D56" s="671"/>
      <c r="E56" s="672"/>
    </row>
    <row r="57" spans="1:5">
      <c r="A57" s="286" t="s">
        <v>114</v>
      </c>
      <c r="B57" s="669" t="s">
        <v>825</v>
      </c>
      <c r="C57" s="669"/>
      <c r="D57" s="669"/>
      <c r="E57" s="670"/>
    </row>
    <row r="58" spans="1:5">
      <c r="A58" s="287"/>
      <c r="B58" s="671" t="s">
        <v>583</v>
      </c>
      <c r="C58" s="671"/>
      <c r="D58" s="671"/>
      <c r="E58" s="672"/>
    </row>
    <row r="59" spans="1:5">
      <c r="A59" s="232" t="s">
        <v>873</v>
      </c>
      <c r="B59" s="306"/>
      <c r="C59" s="306"/>
      <c r="D59" s="306"/>
      <c r="E59" s="307"/>
    </row>
    <row r="60" spans="1:5">
      <c r="A60" s="232" t="s">
        <v>607</v>
      </c>
      <c r="B60" s="225"/>
      <c r="C60" s="172"/>
      <c r="D60" s="172"/>
      <c r="E60" s="233"/>
    </row>
    <row r="61" spans="1:5">
      <c r="A61" s="232" t="s">
        <v>606</v>
      </c>
      <c r="B61" s="173" t="s">
        <v>605</v>
      </c>
      <c r="C61" s="173"/>
      <c r="D61" s="172"/>
      <c r="E61" s="233"/>
    </row>
    <row r="62" spans="1:5">
      <c r="A62" s="232"/>
      <c r="B62" s="173" t="s">
        <v>604</v>
      </c>
      <c r="C62" s="173"/>
      <c r="D62" s="172"/>
      <c r="E62" s="233"/>
    </row>
    <row r="63" spans="1:5" ht="18.75" thickBot="1">
      <c r="A63" s="234" t="s">
        <v>608</v>
      </c>
      <c r="B63" s="235" t="s">
        <v>609</v>
      </c>
      <c r="C63" s="235"/>
      <c r="D63" s="236"/>
      <c r="E63" s="237"/>
    </row>
    <row r="64" spans="1:5" ht="18.75" thickTop="1"/>
  </sheetData>
  <mergeCells count="56">
    <mergeCell ref="B56:E56"/>
    <mergeCell ref="B48:E48"/>
    <mergeCell ref="B49:E49"/>
    <mergeCell ref="B50:E50"/>
    <mergeCell ref="B51:E51"/>
    <mergeCell ref="B52:E52"/>
    <mergeCell ref="B53:E53"/>
    <mergeCell ref="B54:E54"/>
    <mergeCell ref="B40:E40"/>
    <mergeCell ref="B55:E55"/>
    <mergeCell ref="B47:E47"/>
    <mergeCell ref="B41:E41"/>
    <mergeCell ref="B42:E42"/>
    <mergeCell ref="B43:E43"/>
    <mergeCell ref="B44:E44"/>
    <mergeCell ref="B45:E45"/>
    <mergeCell ref="B46:E46"/>
    <mergeCell ref="B35:E35"/>
    <mergeCell ref="B36:E36"/>
    <mergeCell ref="B37:E37"/>
    <mergeCell ref="B38:E38"/>
    <mergeCell ref="B39:E39"/>
    <mergeCell ref="B31:E31"/>
    <mergeCell ref="B32:E32"/>
    <mergeCell ref="B33:E33"/>
    <mergeCell ref="B34:E34"/>
    <mergeCell ref="B27:E27"/>
    <mergeCell ref="B28:E28"/>
    <mergeCell ref="B29:E29"/>
    <mergeCell ref="B30:E30"/>
    <mergeCell ref="B22:E22"/>
    <mergeCell ref="B23:E23"/>
    <mergeCell ref="B24:E24"/>
    <mergeCell ref="B25:E25"/>
    <mergeCell ref="B26:E26"/>
    <mergeCell ref="A13:E13"/>
    <mergeCell ref="A14:E14"/>
    <mergeCell ref="B19:E19"/>
    <mergeCell ref="B20:E20"/>
    <mergeCell ref="B21:E21"/>
    <mergeCell ref="B57:E57"/>
    <mergeCell ref="B58:E58"/>
    <mergeCell ref="A1:E1"/>
    <mergeCell ref="A6:E6"/>
    <mergeCell ref="B11:E11"/>
    <mergeCell ref="A3:E3"/>
    <mergeCell ref="A4:E4"/>
    <mergeCell ref="B7:E7"/>
    <mergeCell ref="B8:E8"/>
    <mergeCell ref="B12:E12"/>
    <mergeCell ref="A9:E9"/>
    <mergeCell ref="A10:E10"/>
    <mergeCell ref="B15:E15"/>
    <mergeCell ref="B16:E16"/>
    <mergeCell ref="B17:E17"/>
    <mergeCell ref="B18:E18"/>
  </mergeCells>
  <hyperlinks>
    <hyperlink ref="B11:E11" location="'1.Personel Durumu'!Yazdırma_Alanı" display="Sosyal Güvenlik Kurumu Personel Durumu - Social Security Staff Status" xr:uid="{00000000-0004-0000-0000-000000000000}"/>
    <hyperlink ref="A15" location="'2.Aylara Göre Sigortalılar'!A1" display="Tablo 2" xr:uid="{00000000-0004-0000-0000-000001000000}"/>
    <hyperlink ref="B15" location="'2.Aylara Göre Sigortalılar'!A1" display="Sosyal Güvenlik Kapsamında Çalışan Sigortalılar - Insured Persons in Social Security Coverage" xr:uid="{00000000-0004-0000-0000-000002000000}"/>
    <hyperlink ref="A17" location="'3.Sosyal Güvenlik Kapsamı'!A1" display="Tablo 3" xr:uid="{00000000-0004-0000-0000-000003000000}"/>
    <hyperlink ref="B17" location="'3.Sosyal Güvenlik Kapsamı'!A1" display="Sosyal Güvenlik Kapsamı - Social Security Coverage" xr:uid="{00000000-0004-0000-0000-000004000000}"/>
    <hyperlink ref="B12" location="'1.Personel Durumu'!A1" display="Social Security Staff Status" xr:uid="{00000000-0004-0000-0000-000005000000}"/>
    <hyperlink ref="A11" location="'1.Personel Durumu'!Yazdırma_Alanı" display="Tablo 1" xr:uid="{00000000-0004-0000-0000-000006000000}"/>
    <hyperlink ref="B16" location="'2.Aylara Göre Sigortalılar'!A1" display="Insured Persons in Social Security Coverage" xr:uid="{00000000-0004-0000-0000-000007000000}"/>
    <hyperlink ref="B18" location="'3.Sosyal Güvenlik Kapsamı'!A1" display="Social Security Coverage" xr:uid="{00000000-0004-0000-0000-000008000000}"/>
    <hyperlink ref="B19" location="'4.4-a Sigortalı Sayıları'!A1" display="4/a Kapsamında Aktif Sigortalılar, Aylık ve Gelir Alanlar" xr:uid="{00000000-0004-0000-0000-000009000000}"/>
    <hyperlink ref="B20" location="'4.4-a Sigortalı Sayıları'!A1" display="Insured People, Pensioners and Income Recipients in 4/a Coverage " xr:uid="{00000000-0004-0000-0000-00000A000000}"/>
    <hyperlink ref="B22" location="'5.4-b Sigortalı Sayıları'!A1" display="Insured People, Pensioners and Income Recipients in 4/b Coverage " xr:uid="{00000000-0004-0000-0000-00000B000000}"/>
    <hyperlink ref="B21" location="'4.4-a Sigortalı Sayıları'!A1" display="4/b Kapsamında Aktif Sigortalılar, Aylık ve Gelir Alanlar" xr:uid="{00000000-0004-0000-0000-00000C000000}"/>
    <hyperlink ref="A21" location="'5.4-b Sigortalı Sayıları'!A1" display="Tablo 5" xr:uid="{00000000-0004-0000-0000-00000D000000}"/>
    <hyperlink ref="B24" location="'6.4-c Sigortalı Sayıları'!A1" display="Insured People, Pensioners in 4/c Coverage " xr:uid="{00000000-0004-0000-0000-00000E000000}"/>
    <hyperlink ref="B23" location="'6.4-c Sigortalı Sayıları'!A1" display="4/c Kapsamında Aktif Sigortalılar, Aylık Alanlar" xr:uid="{00000000-0004-0000-0000-00000F000000}"/>
    <hyperlink ref="A23" location="'6.4-c Sigortalı Sayıları'!A1" display="Tablo 6" xr:uid="{00000000-0004-0000-0000-000010000000}"/>
    <hyperlink ref="B26" location="'7.4-a İl Dağılım'!A1" display="Distribution of Insured Persons, Pensioners and Income Recipients in 4/a Coverage By Provinces" xr:uid="{00000000-0004-0000-0000-000011000000}"/>
    <hyperlink ref="B25" location="'6.4-c Sigortalı Sayıları'!A1" display="4/a Kapsamında Aktif ile Aylık ve Gelir Alanların İllere Dağılım" xr:uid="{00000000-0004-0000-0000-000012000000}"/>
    <hyperlink ref="A25" location="'7.4-a İl Dağılım'!A1" display="Tablo 7" xr:uid="{00000000-0004-0000-0000-000013000000}"/>
    <hyperlink ref="B32" location="'8.4-a-İl-Esnaf'!A1" display="Distribution of Insured Persons, Pensioners and Income Recipients in 4/a Coverage By Provinces " xr:uid="{00000000-0004-0000-0000-000014000000}"/>
    <hyperlink ref="B31" location="'8.4-a-İl-Esnaf'!A1" display="4/b Kapsamında Aktif ile Aylık ve Gelir Alanların İllere Dağılımı" xr:uid="{00000000-0004-0000-0000-000015000000}"/>
    <hyperlink ref="A31" location="'8.4-a-İl-Esnaf'!A1" display="Tablo 8" xr:uid="{00000000-0004-0000-0000-000016000000}"/>
    <hyperlink ref="B34" location="'9-4-b İl-Cinsiyet'!A1" display="Distrubution of Self-employed Insured Persons by Province and Genders" xr:uid="{00000000-0004-0000-0000-000017000000}"/>
    <hyperlink ref="B33" location="'9-4-b İl-Cinsiyet'!A1" display="4/b  Kapsamındaki Sigortalıların İllere ve Cinsiyetlere Göre Dağılımı" xr:uid="{00000000-0004-0000-0000-000018000000}"/>
    <hyperlink ref="A33" location="'9-4-b İl-Cinsiyet'!A1" display="Tablo 9" xr:uid="{00000000-0004-0000-0000-000019000000}"/>
    <hyperlink ref="B36" location="'10.4-c İl'!A1" display="Distribution of Insured Persons (Contributor) and Pensioners in 4/c Coverage by Provinces" xr:uid="{00000000-0004-0000-0000-00001A000000}"/>
    <hyperlink ref="B35" location="'10.4-c İl'!A1" display="4/c Kapsamında Aktif İştirakçilerinin ve Aylık Alanların İllere göre Dağılımı-Distribution of Insured Persons(Contrıbutor) and Pensioners in 4/c Coverage by Provinces" xr:uid="{00000000-0004-0000-0000-00001B000000}"/>
    <hyperlink ref="A35" location="'10.4-c İl-Cinsiyet'!A1" display="Tablo 10" xr:uid="{00000000-0004-0000-0000-00001C000000}"/>
    <hyperlink ref="A37" location="'11-Diğer Primsizler'!A1" display="Tablo 11" xr:uid="{00000000-0004-0000-0000-00001D000000}"/>
    <hyperlink ref="B38" location="'11-Diğer Primsizler'!A1" display="Pensioners in coverage of non-contributory payments " xr:uid="{00000000-0004-0000-0000-00001E000000}"/>
    <hyperlink ref="B37" location="'11-Diğer Primsizler'!A1" display="Primsiz Ödemeler Kapsamında Aylık Alanlar" xr:uid="{00000000-0004-0000-0000-00001F000000}"/>
    <hyperlink ref="B42" location="'12-SGK Tahsis '!A1" display="Persons Receiving Pensin or Income in Year According To Types of Allotment Of SSI" xr:uid="{00000000-0004-0000-0000-000020000000}"/>
    <hyperlink ref="B41" location="'12-SGK Tahsis '!A1" display="SGK Tahsis Türlerine Göre Yıl İçinde Bağlanan Aylıklar-Persons Receiving Pensin or Income in Year According To Types of Allotment Of SSI" xr:uid="{00000000-0004-0000-0000-000021000000}"/>
    <hyperlink ref="A41" location="'12-SGK Tahsis '!A1" display="Tablo 12" xr:uid="{00000000-0004-0000-0000-000022000000}"/>
    <hyperlink ref="A43" location="'13-4-a Faliyet Kol'!A1" display="Tablo 13" xr:uid="{00000000-0004-0000-0000-000023000000}"/>
    <hyperlink ref="B43" location="'13-4-a Faliyet Kol'!A1" display="4/a Kapsamında İşyeri, Zorunlu Sigortalılar ve Prime Esas Ortalama Günlük Kazançların Faaliyet Gruplarına Göre Dağılımı -" xr:uid="{00000000-0004-0000-0000-000024000000}"/>
    <hyperlink ref="B44" location="'13-4-a Faliyet Kol'!A1" display="Distribution of The Work Places, Compulsory Insured Persons and Daily Average Daily Earnings That Are Basis of Premium, By the Branch of Activity" xr:uid="{00000000-0004-0000-0000-000025000000}"/>
    <hyperlink ref="B46" location="'14-4-a İşyeri Sayıları'!A1" display=" Number of the work places,compulsory insured persons in 4/a Coverage By Provinces" xr:uid="{00000000-0004-0000-0000-000026000000}"/>
    <hyperlink ref="B45" location="'14-4-a İşyeri Sayıları'!A1" display="4/a İllere göre iş yeri sayıları ve zorunlu sigortalı Dağılımları- Number of the work places,compulsory insured persons in 4/a Coverage By Provinces" xr:uid="{00000000-0004-0000-0000-000027000000}"/>
    <hyperlink ref="A45" location="'14-4-a İşyeri Sayıları'!A1" display="Tablo 14" xr:uid="{00000000-0004-0000-0000-000028000000}"/>
    <hyperlink ref="B48" location="'15-4-a Faaliyet İşyeri'!A1" display="Distribution of The Work Places According To Activity Branches and Work Place's Size in 4/a Coverage" xr:uid="{00000000-0004-0000-0000-000029000000}"/>
    <hyperlink ref="B47" location="'15-4-a Faaliyet İşyeri'!A1" display="4/a Kapsamında İşyerlerinin Faaliyet Kollarına ve İşyeri Büyüklüğüne Göre Dağılımı" xr:uid="{00000000-0004-0000-0000-00002A000000}"/>
    <hyperlink ref="A47" location="'15-4-a Faaliyet İşyeri'!A1" display="Tablo 15" xr:uid="{00000000-0004-0000-0000-00002B000000}"/>
    <hyperlink ref="B50" location="'16-4a Faaliyet Sigortalı'!A1" display="Distribution of Compulsory Insured Persons According to Activity Branches and Work Place Size in 4/a Coverage" xr:uid="{00000000-0004-0000-0000-00002C000000}"/>
    <hyperlink ref="B49" location="'16-4a Faaliyet Sigortalı'!A1" display="4/a Kapsamında Zorunlu Sigortalıların Faaliyet Kollarına ve İşyeri Büyüklüğüne Göre Dağılımı" xr:uid="{00000000-0004-0000-0000-00002D000000}"/>
    <hyperlink ref="A49" location="'16-4a Faaliyet Sigortalı'!A1" display="Tablo 16" xr:uid="{00000000-0004-0000-0000-00002E000000}"/>
    <hyperlink ref="B52" location="'17-4-a İşyeri'!A1" display="Distribution of Work Places According to Provinces and Workplace's Size in 4/a Coverage" xr:uid="{00000000-0004-0000-0000-00002F000000}"/>
    <hyperlink ref="B51" location="'17-4-a İşyeri'!A1" display="4/a Kapsamında İşyeri Büyüklüklerinin İllere Dağılımı" xr:uid="{00000000-0004-0000-0000-000030000000}"/>
    <hyperlink ref="A51" location="'17-4-a İşyeri'!A1" display="Tablo 17" xr:uid="{00000000-0004-0000-0000-000031000000}"/>
    <hyperlink ref="B54" location="'18-4-a İl Sigortalı'!A1" display="Distribution of  Compulsory Insured Persons According To Workplace's Size and Provinces in 4/a Coverage" xr:uid="{00000000-0004-0000-0000-000032000000}"/>
    <hyperlink ref="B53" location="'18-4-a İl Sigortalı'!A1" display="4/a Kapsamında Zorunlu Sigortalıların İşyeri Büyüklüğüne Göre İl Dağılımı-Distribution of  Compulsory Insured Persons According To Workplace's Size and Provinces in 4/a Coverage" xr:uid="{00000000-0004-0000-0000-000033000000}"/>
    <hyperlink ref="A53" location="'18-4-a İl Sigortalı'!A1" display="Tablo 18" xr:uid="{00000000-0004-0000-0000-000034000000}"/>
    <hyperlink ref="B56" location="'19-İL-EMOD-Öncelikli Yaşam'!A1" display="Number Of Person in the Social Security Coverage and Rate to the Turkey Population (Active Insured Persons, Pensioners, Dependents,Registered Persons in The Scope of General Health Insurance) " xr:uid="{00000000-0004-0000-0000-000035000000}"/>
    <hyperlink ref="B55" location="'19-İL-EMOD-Öncelikli Yaşam'!A1" display="Sosyal Güvenlik Kapsamındaki Kişi Sayısı ve Türkiye Nüfusuna Oranı (Aktif Çalışan,Aylık alan,Bakmakla Yükümlü Olunan, Genel Sağlık Sigortası Kapsamında Tescil Edilenler) İL EMOD tablosu-" xr:uid="{00000000-0004-0000-0000-000036000000}"/>
    <hyperlink ref="B58" location="'20. İdari Para Cezaları'!A1" display="Administrative Fines Applied To Employees Under Service Contract" xr:uid="{00000000-0004-0000-0000-000037000000}"/>
    <hyperlink ref="B57" location="'20. İdari Para Cezaları'!A1" display="4/a Kapsamındaki Kişilere Uygulanan İdari Para Cezaları -Administrative Fines Applied To Employees Under Service Contract " xr:uid="{00000000-0004-0000-0000-000038000000}"/>
    <hyperlink ref="A57" location="'20. İdari Para Cezaları'!A1" display="Tablo 20" xr:uid="{00000000-0004-0000-0000-000039000000}"/>
    <hyperlink ref="B63" r:id="rId1" xr:uid="{00000000-0004-0000-0000-00003A000000}"/>
    <hyperlink ref="A9:E9" location="'Bölüm 1'!A1" display="'Bölüm 1'!A1" xr:uid="{00000000-0004-0000-0000-00003B000000}"/>
    <hyperlink ref="A10:E10" location="'Bölüm 1'!A1" display="Part I - Staff Statistics" xr:uid="{00000000-0004-0000-0000-00003C000000}"/>
    <hyperlink ref="A13:E13" location="'Bölüm 2'!A1" display="'Bölüm 2'!A1" xr:uid="{00000000-0004-0000-0000-00003D000000}"/>
    <hyperlink ref="A14:E14" location="'Bölüm 2'!A1" display="Part II - Insured Person Statistics" xr:uid="{00000000-0004-0000-0000-00003E000000}"/>
    <hyperlink ref="A6:E6" location="Metaveri!A1" display="METAVERİ" xr:uid="{00000000-0004-0000-0000-00003F000000}"/>
    <hyperlink ref="B31:E31" location="'8.4-b-İl-Esnaf'!A1" display="4/b Kapsamında Aktif ile Aylık ve Gelir Alanların İllere Dağılımı" xr:uid="{00000000-0004-0000-0000-000040000000}"/>
    <hyperlink ref="B32:E32" location="'8.4-b-İl-Esnaf'!A1" display="Distribution of Insured People, Pensioners and Income Recipients in 4/a Coverage By Provinces " xr:uid="{00000000-0004-0000-0000-000041000000}"/>
    <hyperlink ref="B7" location="Metaveri!A1" display="METAVERİ - İşyeri ve Sigortalı" xr:uid="{00000000-0004-0000-0000-000042000000}"/>
    <hyperlink ref="B8" location="Metaveri!A1" display="Metadata - Work Places and Insured People" xr:uid="{00000000-0004-0000-0000-000043000000}"/>
    <hyperlink ref="B25:E25" location="'7.1.4-a İl Dağılım'!A1" display="4/a Kapsamında Aktif Sigortalılar İle Aylık Ve Gelir Alanların  İllere  Dağılımı " xr:uid="{00000000-0004-0000-0000-000044000000}"/>
    <hyperlink ref="B35:E35" location="'10.4-c İl-Cinsiyet'!A1" display="4/c Kapsamında Aktif İştirakçilerinin ve Aylık Alanların İl Cinsiyet Dağılımı" xr:uid="{00000000-0004-0000-0000-000045000000}"/>
    <hyperlink ref="B36:E36" location="'10.4-c İl-Cinsiyet'!A1" display="Distribution of Insured People (Contributor) and Pensioners in 4/c Coverage by Provinces and Gender" xr:uid="{00000000-0004-0000-0000-000046000000}"/>
    <hyperlink ref="B21:E21" location="'5.4-b Sigortalı Sayıları'!A1" display="4/b Kapsamında Aktif Sigortalılar, Aylık veya Gelir Alanlar" xr:uid="{00000000-0004-0000-0000-000047000000}"/>
    <hyperlink ref="B28:E28" location="'7.2.4-a İl Dağılım'!A1" display="Distribution of  Total Insured and Compulsory People In 4/a Coverage by Provinces and Gender" xr:uid="{00000000-0004-0000-0000-000048000000}"/>
    <hyperlink ref="B26:E26" location="'7.1.4-a İl Dağılım'!A1" display="Distribution of Insured People, Pensioners and Income Recipients in 4/a Coverage By Provinces" xr:uid="{00000000-0004-0000-0000-000049000000}"/>
    <hyperlink ref="A27" location="'7.2.4-a İl Dağılım'!A1" display="Tablo 7.2" xr:uid="{00000000-0004-0000-0000-00004A000000}"/>
    <hyperlink ref="A39" location="'11.1-Pasif-İl-Cinsiyet'!A1" display="Tablo 11.1" xr:uid="{00000000-0004-0000-0000-00004B000000}"/>
    <hyperlink ref="B40:E40" location="'11.1-Pasif-İl-Cinsiyet'!A1" display="Distribution of Total Pensoners In 4/a, 4/b, 4/c Coverage by Provinces and Gender" xr:uid="{00000000-0004-0000-0000-00004C000000}"/>
    <hyperlink ref="B27:E27" location="'7.2.4-a İl Cinsiyet'!A1" display="4/a Kapsamında Aktif ve Zorunlu Sigortalıların İl Cinsiyet Dağılımı" xr:uid="{00000000-0004-0000-0000-00004D000000}"/>
    <hyperlink ref="B29:E29" location="'7.3.4-a SGDP İl Cinsiyet'!A1" display="Sosyal Güvenlik Destek Primine Tabi Sigortalıların İl Cinsiyet Dağılımı" xr:uid="{00000000-0004-0000-0000-00004E000000}"/>
    <hyperlink ref="B39:E39" location="'11.1 Pasif-İl-Cinsiyet'!A1" display="4/a ,4/b, 4/c Kapsamlarında Pasif Sigortalıların İl Cinsiyet Dağılımı" xr:uid="{00000000-0004-0000-0000-00004F000000}"/>
    <hyperlink ref="B30:E30" location="'7.3.4-a SGDP İl Cinsiyet'!A1" display=" Distribution of Insured People Subject to Social Security Support Contribution by Provinces and Gender" xr:uid="{00000000-0004-0000-0000-000050000000}"/>
  </hyperlinks>
  <pageMargins left="0.35433070866141736" right="0.27559055118110237" top="0.86614173228346458" bottom="0.51181102362204722" header="0.51181102362204722" footer="0.27559055118110237"/>
  <pageSetup paperSize="9" scale="42" orientation="portrait" r:id="rId2"/>
  <headerFooter alignWithMargins="0"/>
  <colBreaks count="2" manualBreakCount="2">
    <brk id="6" min="2" max="62" man="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3">
    <tabColor theme="4" tint="0.39997558519241921"/>
  </sheetPr>
  <dimension ref="A1:R72"/>
  <sheetViews>
    <sheetView showGridLines="0" showWhiteSpace="0" topLeftCell="A40" zoomScaleNormal="100" workbookViewId="0">
      <selection activeCell="J58" sqref="J58"/>
    </sheetView>
  </sheetViews>
  <sheetFormatPr defaultColWidth="9.28515625" defaultRowHeight="15"/>
  <cols>
    <col min="1" max="1" width="75.5703125" style="2" customWidth="1"/>
    <col min="2" max="7" width="10.85546875" style="2" customWidth="1"/>
    <col min="8" max="8" width="10.85546875" style="33" customWidth="1"/>
    <col min="9" max="11" width="10.7109375" style="33" customWidth="1"/>
    <col min="12" max="12" width="12" style="33" customWidth="1"/>
    <col min="13" max="13" width="9.7109375" style="33" customWidth="1"/>
    <col min="14" max="14" width="12.42578125" style="2" customWidth="1"/>
    <col min="15" max="15" width="9.28515625" style="2"/>
    <col min="16" max="16" width="27.7109375" style="2" customWidth="1"/>
    <col min="17" max="16384" width="9.28515625" style="2"/>
  </cols>
  <sheetData>
    <row r="1" spans="1:18" ht="19.149999999999999" customHeight="1"/>
    <row r="2" spans="1:18" ht="27" customHeight="1">
      <c r="A2" s="96" t="s">
        <v>358</v>
      </c>
      <c r="B2" s="96"/>
      <c r="C2" s="96"/>
      <c r="D2" s="96"/>
      <c r="E2" s="96"/>
      <c r="F2" s="96"/>
      <c r="G2" s="96"/>
    </row>
    <row r="3" spans="1:18" s="14" customFormat="1" ht="15" customHeight="1">
      <c r="A3" s="808" t="s">
        <v>373</v>
      </c>
      <c r="B3" s="808"/>
      <c r="C3" s="808"/>
      <c r="D3" s="808"/>
      <c r="E3" s="808"/>
      <c r="F3" s="808"/>
      <c r="G3" s="808"/>
      <c r="H3" s="808"/>
      <c r="I3" s="808"/>
      <c r="J3" s="808"/>
      <c r="K3" s="808"/>
    </row>
    <row r="4" spans="1:18" s="14" customFormat="1" ht="37.9" customHeight="1">
      <c r="A4" s="809" t="s">
        <v>853</v>
      </c>
      <c r="B4" s="810"/>
      <c r="C4" s="810"/>
      <c r="D4" s="810"/>
      <c r="E4" s="810"/>
      <c r="F4" s="810"/>
      <c r="G4" s="810"/>
      <c r="H4" s="810"/>
      <c r="I4" s="810"/>
      <c r="J4" s="810"/>
      <c r="K4" s="810"/>
      <c r="L4" s="810"/>
      <c r="M4" s="810"/>
      <c r="N4" s="810"/>
    </row>
    <row r="5" spans="1:18" s="14" customFormat="1" ht="38.25">
      <c r="A5" s="510" t="s">
        <v>222</v>
      </c>
      <c r="B5" s="427">
        <v>2009</v>
      </c>
      <c r="C5" s="427">
        <v>2010</v>
      </c>
      <c r="D5" s="427">
        <v>2011</v>
      </c>
      <c r="E5" s="427">
        <v>2012</v>
      </c>
      <c r="F5" s="427">
        <v>2013</v>
      </c>
      <c r="G5" s="427">
        <v>2014</v>
      </c>
      <c r="H5" s="427">
        <v>2015</v>
      </c>
      <c r="I5" s="510">
        <v>2016</v>
      </c>
      <c r="J5" s="424">
        <v>2017</v>
      </c>
      <c r="K5" s="427">
        <v>2018</v>
      </c>
      <c r="L5" s="427">
        <v>2019</v>
      </c>
      <c r="M5" s="427" t="s">
        <v>920</v>
      </c>
      <c r="N5" s="427" t="s">
        <v>921</v>
      </c>
    </row>
    <row r="6" spans="1:18" s="14" customFormat="1" ht="20.25" customHeight="1">
      <c r="A6" s="511" t="s">
        <v>536</v>
      </c>
      <c r="B6" s="512">
        <v>419708</v>
      </c>
      <c r="C6" s="512">
        <v>346236</v>
      </c>
      <c r="D6" s="512">
        <v>471602</v>
      </c>
      <c r="E6" s="512">
        <v>357807</v>
      </c>
      <c r="F6" s="512">
        <v>325430</v>
      </c>
      <c r="G6" s="512">
        <v>352029</v>
      </c>
      <c r="H6" s="512">
        <v>486776</v>
      </c>
      <c r="I6" s="511">
        <v>418562</v>
      </c>
      <c r="J6" s="512">
        <v>428264</v>
      </c>
      <c r="K6" s="512">
        <v>463967</v>
      </c>
      <c r="L6" s="512">
        <v>383885</v>
      </c>
      <c r="M6" s="512">
        <v>370960</v>
      </c>
      <c r="N6" s="512">
        <v>309905</v>
      </c>
      <c r="Q6" s="313"/>
      <c r="R6" s="313"/>
    </row>
    <row r="7" spans="1:18" s="14" customFormat="1" ht="20.25" customHeight="1">
      <c r="A7" s="511" t="s">
        <v>537</v>
      </c>
      <c r="B7" s="512">
        <v>7531</v>
      </c>
      <c r="C7" s="512">
        <v>7696</v>
      </c>
      <c r="D7" s="512">
        <v>8040</v>
      </c>
      <c r="E7" s="512">
        <v>8981</v>
      </c>
      <c r="F7" s="512">
        <v>8157</v>
      </c>
      <c r="G7" s="512">
        <v>11935</v>
      </c>
      <c r="H7" s="512">
        <v>11751</v>
      </c>
      <c r="I7" s="511">
        <v>11094</v>
      </c>
      <c r="J7" s="512">
        <v>12021</v>
      </c>
      <c r="K7" s="512">
        <v>11428</v>
      </c>
      <c r="L7" s="512">
        <v>10614</v>
      </c>
      <c r="M7" s="512">
        <v>8814</v>
      </c>
      <c r="N7" s="512">
        <v>6206</v>
      </c>
      <c r="Q7" s="313"/>
      <c r="R7" s="313"/>
    </row>
    <row r="8" spans="1:18" s="14" customFormat="1" ht="20.25" customHeight="1">
      <c r="A8" s="511" t="s">
        <v>545</v>
      </c>
      <c r="B8" s="512">
        <v>21</v>
      </c>
      <c r="C8" s="512">
        <v>34</v>
      </c>
      <c r="D8" s="512">
        <v>35</v>
      </c>
      <c r="E8" s="512">
        <v>44</v>
      </c>
      <c r="F8" s="512">
        <v>61</v>
      </c>
      <c r="G8" s="512">
        <v>145</v>
      </c>
      <c r="H8" s="512">
        <v>182</v>
      </c>
      <c r="I8" s="511">
        <v>181</v>
      </c>
      <c r="J8" s="512">
        <v>632</v>
      </c>
      <c r="K8" s="512">
        <v>715</v>
      </c>
      <c r="L8" s="512">
        <v>380</v>
      </c>
      <c r="M8" s="512">
        <v>197</v>
      </c>
      <c r="N8" s="512">
        <v>146</v>
      </c>
      <c r="R8" s="313"/>
    </row>
    <row r="9" spans="1:18" s="14" customFormat="1" ht="20.25" customHeight="1">
      <c r="A9" s="511" t="s">
        <v>538</v>
      </c>
      <c r="B9" s="512">
        <v>127635</v>
      </c>
      <c r="C9" s="512">
        <v>135088</v>
      </c>
      <c r="D9" s="512">
        <v>181950</v>
      </c>
      <c r="E9" s="512">
        <v>152823</v>
      </c>
      <c r="F9" s="512">
        <v>138907</v>
      </c>
      <c r="G9" s="512">
        <v>161615</v>
      </c>
      <c r="H9" s="512">
        <v>200804</v>
      </c>
      <c r="I9" s="511">
        <v>178771</v>
      </c>
      <c r="J9" s="512">
        <v>179219</v>
      </c>
      <c r="K9" s="512">
        <v>164491</v>
      </c>
      <c r="L9" s="512">
        <v>171617</v>
      </c>
      <c r="M9" s="512">
        <v>202348</v>
      </c>
      <c r="N9" s="512">
        <v>170563</v>
      </c>
      <c r="R9" s="313"/>
    </row>
    <row r="10" spans="1:18" s="14" customFormat="1" ht="20.25" customHeight="1">
      <c r="A10" s="511" t="s">
        <v>539</v>
      </c>
      <c r="B10" s="512">
        <v>225261</v>
      </c>
      <c r="C10" s="512">
        <v>191132</v>
      </c>
      <c r="D10" s="512">
        <v>239109</v>
      </c>
      <c r="E10" s="512">
        <v>216096</v>
      </c>
      <c r="F10" s="512">
        <v>194977</v>
      </c>
      <c r="G10" s="512">
        <v>219248</v>
      </c>
      <c r="H10" s="512">
        <v>245632</v>
      </c>
      <c r="I10" s="511">
        <v>238437</v>
      </c>
      <c r="J10" s="512">
        <v>249774</v>
      </c>
      <c r="K10" s="512">
        <v>232816</v>
      </c>
      <c r="L10" s="512">
        <v>222629</v>
      </c>
      <c r="M10" s="512">
        <v>264929</v>
      </c>
      <c r="N10" s="512">
        <v>226312</v>
      </c>
      <c r="Q10" s="313"/>
      <c r="R10" s="313"/>
    </row>
    <row r="11" spans="1:18" s="14" customFormat="1" ht="20.25" customHeight="1">
      <c r="A11" s="513" t="s">
        <v>540</v>
      </c>
      <c r="B11" s="512">
        <v>1885</v>
      </c>
      <c r="C11" s="512">
        <v>2089</v>
      </c>
      <c r="D11" s="512">
        <v>2226</v>
      </c>
      <c r="E11" s="512">
        <v>2247</v>
      </c>
      <c r="F11" s="512">
        <v>1705</v>
      </c>
      <c r="G11" s="512">
        <v>1526</v>
      </c>
      <c r="H11" s="512">
        <v>3629</v>
      </c>
      <c r="I11" s="513">
        <v>4685</v>
      </c>
      <c r="J11" s="512">
        <v>4272</v>
      </c>
      <c r="K11" s="512">
        <v>4112</v>
      </c>
      <c r="L11" s="512">
        <v>4709</v>
      </c>
      <c r="M11" s="512">
        <v>3384</v>
      </c>
      <c r="N11" s="512">
        <v>2085</v>
      </c>
      <c r="R11" s="313"/>
    </row>
    <row r="12" spans="1:18" s="14" customFormat="1" ht="23.25" customHeight="1">
      <c r="A12" s="513" t="s">
        <v>541</v>
      </c>
      <c r="B12" s="512">
        <v>2647</v>
      </c>
      <c r="C12" s="512">
        <v>3045</v>
      </c>
      <c r="D12" s="512">
        <v>3001</v>
      </c>
      <c r="E12" s="512">
        <v>2649</v>
      </c>
      <c r="F12" s="512">
        <v>1346</v>
      </c>
      <c r="G12" s="512">
        <v>1847</v>
      </c>
      <c r="H12" s="512">
        <v>2819</v>
      </c>
      <c r="I12" s="513">
        <v>2876</v>
      </c>
      <c r="J12" s="512">
        <v>3324</v>
      </c>
      <c r="K12" s="512">
        <v>3069</v>
      </c>
      <c r="L12" s="512">
        <v>2881</v>
      </c>
      <c r="M12" s="512">
        <v>2576</v>
      </c>
      <c r="N12" s="512">
        <v>2044</v>
      </c>
      <c r="R12" s="313" t="s">
        <v>271</v>
      </c>
    </row>
    <row r="13" spans="1:18" s="14" customFormat="1" ht="27.75" customHeight="1">
      <c r="A13" s="513" t="s">
        <v>922</v>
      </c>
      <c r="B13" s="512">
        <v>5969</v>
      </c>
      <c r="C13" s="512">
        <v>6264</v>
      </c>
      <c r="D13" s="512">
        <v>6235</v>
      </c>
      <c r="E13" s="512">
        <v>5271</v>
      </c>
      <c r="F13" s="512">
        <v>2372</v>
      </c>
      <c r="G13" s="512">
        <v>3477</v>
      </c>
      <c r="H13" s="512">
        <v>5185</v>
      </c>
      <c r="I13" s="513">
        <v>5244</v>
      </c>
      <c r="J13" s="512">
        <v>7102</v>
      </c>
      <c r="K13" s="512">
        <v>6105</v>
      </c>
      <c r="L13" s="512">
        <v>5485</v>
      </c>
      <c r="M13" s="512">
        <v>4922</v>
      </c>
      <c r="N13" s="512">
        <v>3930</v>
      </c>
      <c r="R13" s="313"/>
    </row>
    <row r="14" spans="1:18" s="14" customFormat="1" ht="20.25" customHeight="1">
      <c r="A14" s="511" t="s">
        <v>548</v>
      </c>
      <c r="B14" s="514">
        <v>0</v>
      </c>
      <c r="C14" s="514">
        <v>77</v>
      </c>
      <c r="D14" s="514">
        <v>45</v>
      </c>
      <c r="E14" s="514">
        <v>60</v>
      </c>
      <c r="F14" s="514">
        <v>92</v>
      </c>
      <c r="G14" s="514">
        <v>608</v>
      </c>
      <c r="H14" s="514">
        <v>970</v>
      </c>
      <c r="I14" s="511">
        <v>530</v>
      </c>
      <c r="J14" s="512">
        <v>563</v>
      </c>
      <c r="K14" s="512">
        <v>582</v>
      </c>
      <c r="L14" s="512">
        <v>563</v>
      </c>
      <c r="M14" s="512">
        <v>636</v>
      </c>
      <c r="N14" s="512">
        <v>388</v>
      </c>
      <c r="R14" s="313"/>
    </row>
    <row r="15" spans="1:18" s="14" customFormat="1" ht="20.25" customHeight="1">
      <c r="A15" s="515" t="s">
        <v>852</v>
      </c>
      <c r="B15" s="517">
        <v>559427</v>
      </c>
      <c r="C15" s="517">
        <v>494265</v>
      </c>
      <c r="D15" s="517">
        <v>666899</v>
      </c>
      <c r="E15" s="517">
        <v>524611</v>
      </c>
      <c r="F15" s="517">
        <v>475698</v>
      </c>
      <c r="G15" s="517">
        <v>529705</v>
      </c>
      <c r="H15" s="517">
        <v>706931</v>
      </c>
      <c r="I15" s="515">
        <v>616699</v>
      </c>
      <c r="J15" s="516">
        <v>628295</v>
      </c>
      <c r="K15" s="516">
        <v>648364</v>
      </c>
      <c r="L15" s="516">
        <v>574649</v>
      </c>
      <c r="M15" s="516">
        <v>588915</v>
      </c>
      <c r="N15" s="516">
        <v>491337</v>
      </c>
      <c r="R15" s="313"/>
    </row>
    <row r="16" spans="1:18" s="14" customFormat="1" ht="20.25" customHeight="1">
      <c r="A16" s="515" t="s">
        <v>542</v>
      </c>
      <c r="B16" s="517">
        <v>660375</v>
      </c>
      <c r="C16" s="517">
        <v>553528</v>
      </c>
      <c r="D16" s="517">
        <v>727292</v>
      </c>
      <c r="E16" s="517">
        <v>590506</v>
      </c>
      <c r="F16" s="517">
        <v>532794</v>
      </c>
      <c r="G16" s="517">
        <v>588968</v>
      </c>
      <c r="H16" s="517">
        <v>754125</v>
      </c>
      <c r="I16" s="515">
        <v>678733</v>
      </c>
      <c r="J16" s="516">
        <v>702628</v>
      </c>
      <c r="K16" s="516">
        <v>719725</v>
      </c>
      <c r="L16" s="516">
        <v>628265</v>
      </c>
      <c r="M16" s="516">
        <v>653842</v>
      </c>
      <c r="N16" s="516">
        <v>548972</v>
      </c>
    </row>
    <row r="17" spans="1:16" s="76" customFormat="1" ht="15" customHeight="1">
      <c r="A17" s="518"/>
      <c r="B17" s="520"/>
      <c r="C17" s="520"/>
      <c r="D17" s="520"/>
      <c r="E17" s="520"/>
      <c r="F17" s="520"/>
      <c r="G17" s="520"/>
      <c r="H17" s="520"/>
      <c r="I17" s="518"/>
      <c r="J17" s="519"/>
      <c r="K17" s="520"/>
      <c r="L17" s="520"/>
      <c r="M17" s="520"/>
      <c r="N17" s="520"/>
      <c r="P17" s="76" t="s">
        <v>271</v>
      </c>
    </row>
    <row r="18" spans="1:16" ht="19.899999999999999" customHeight="1">
      <c r="A18" s="809" t="s">
        <v>14</v>
      </c>
      <c r="B18" s="810"/>
      <c r="C18" s="810"/>
      <c r="D18" s="810"/>
      <c r="E18" s="810"/>
      <c r="F18" s="810"/>
      <c r="G18" s="810"/>
      <c r="H18" s="810"/>
      <c r="I18" s="810"/>
      <c r="J18" s="810"/>
      <c r="K18" s="810"/>
      <c r="L18" s="810"/>
      <c r="M18" s="810"/>
      <c r="N18" s="810"/>
    </row>
    <row r="19" spans="1:16" ht="30" customHeight="1">
      <c r="A19" s="511" t="s">
        <v>536</v>
      </c>
      <c r="B19" s="512">
        <v>252760</v>
      </c>
      <c r="C19" s="512">
        <v>241973</v>
      </c>
      <c r="D19" s="512">
        <v>267293</v>
      </c>
      <c r="E19" s="512">
        <v>259614</v>
      </c>
      <c r="F19" s="521">
        <v>236547</v>
      </c>
      <c r="G19" s="512">
        <v>252149</v>
      </c>
      <c r="H19" s="512">
        <v>335805</v>
      </c>
      <c r="I19" s="511">
        <v>319201</v>
      </c>
      <c r="J19" s="512">
        <v>301150</v>
      </c>
      <c r="K19" s="512">
        <v>323034</v>
      </c>
      <c r="L19" s="512">
        <v>281442</v>
      </c>
      <c r="M19" s="512">
        <v>277434</v>
      </c>
      <c r="N19" s="512">
        <v>211946</v>
      </c>
    </row>
    <row r="20" spans="1:16" ht="30" customHeight="1">
      <c r="A20" s="511" t="s">
        <v>537</v>
      </c>
      <c r="B20" s="512">
        <v>4702</v>
      </c>
      <c r="C20" s="512">
        <v>4821</v>
      </c>
      <c r="D20" s="512">
        <v>5171</v>
      </c>
      <c r="E20" s="512">
        <v>5726</v>
      </c>
      <c r="F20" s="521">
        <v>5558</v>
      </c>
      <c r="G20" s="512">
        <v>7921</v>
      </c>
      <c r="H20" s="512">
        <v>7688</v>
      </c>
      <c r="I20" s="511">
        <v>7854</v>
      </c>
      <c r="J20" s="512">
        <v>8221</v>
      </c>
      <c r="K20" s="512">
        <v>7782</v>
      </c>
      <c r="L20" s="512">
        <v>7232</v>
      </c>
      <c r="M20" s="512">
        <v>6365</v>
      </c>
      <c r="N20" s="512">
        <v>4448</v>
      </c>
    </row>
    <row r="21" spans="1:16" ht="30" customHeight="1">
      <c r="A21" s="511" t="s">
        <v>538</v>
      </c>
      <c r="B21" s="512">
        <v>90145</v>
      </c>
      <c r="C21" s="512">
        <v>81117</v>
      </c>
      <c r="D21" s="512">
        <v>83755</v>
      </c>
      <c r="E21" s="512">
        <v>81222</v>
      </c>
      <c r="F21" s="521">
        <v>82839</v>
      </c>
      <c r="G21" s="512">
        <v>85343</v>
      </c>
      <c r="H21" s="512">
        <v>107365</v>
      </c>
      <c r="I21" s="511">
        <v>97529</v>
      </c>
      <c r="J21" s="512">
        <v>97971</v>
      </c>
      <c r="K21" s="512">
        <v>84030</v>
      </c>
      <c r="L21" s="512">
        <v>92944</v>
      </c>
      <c r="M21" s="512">
        <v>113238</v>
      </c>
      <c r="N21" s="512">
        <v>101547</v>
      </c>
    </row>
    <row r="22" spans="1:16" ht="30" customHeight="1">
      <c r="A22" s="511" t="s">
        <v>539</v>
      </c>
      <c r="B22" s="512">
        <v>134843</v>
      </c>
      <c r="C22" s="512">
        <v>122481</v>
      </c>
      <c r="D22" s="512">
        <v>124073</v>
      </c>
      <c r="E22" s="512">
        <v>124983</v>
      </c>
      <c r="F22" s="521">
        <v>120170</v>
      </c>
      <c r="G22" s="512">
        <v>123278</v>
      </c>
      <c r="H22" s="512">
        <v>136459</v>
      </c>
      <c r="I22" s="511">
        <v>140988</v>
      </c>
      <c r="J22" s="512">
        <v>142245</v>
      </c>
      <c r="K22" s="512">
        <v>125723</v>
      </c>
      <c r="L22" s="512">
        <v>121924</v>
      </c>
      <c r="M22" s="512">
        <v>155626</v>
      </c>
      <c r="N22" s="512">
        <v>141534</v>
      </c>
    </row>
    <row r="23" spans="1:16" ht="30" customHeight="1">
      <c r="A23" s="513" t="s">
        <v>540</v>
      </c>
      <c r="B23" s="512">
        <v>1885</v>
      </c>
      <c r="C23" s="512">
        <v>2085</v>
      </c>
      <c r="D23" s="512">
        <v>2216</v>
      </c>
      <c r="E23" s="512">
        <v>2213</v>
      </c>
      <c r="F23" s="521">
        <v>1694</v>
      </c>
      <c r="G23" s="512">
        <v>1509</v>
      </c>
      <c r="H23" s="512">
        <v>3596</v>
      </c>
      <c r="I23" s="513">
        <v>4642</v>
      </c>
      <c r="J23" s="512">
        <v>4226</v>
      </c>
      <c r="K23" s="512">
        <v>4067</v>
      </c>
      <c r="L23" s="512">
        <v>4664</v>
      </c>
      <c r="M23" s="512">
        <v>3347</v>
      </c>
      <c r="N23" s="512">
        <v>2058</v>
      </c>
    </row>
    <row r="24" spans="1:16" ht="30" customHeight="1">
      <c r="A24" s="513" t="s">
        <v>541</v>
      </c>
      <c r="B24" s="512">
        <v>2638</v>
      </c>
      <c r="C24" s="512">
        <v>3040</v>
      </c>
      <c r="D24" s="512">
        <v>2984</v>
      </c>
      <c r="E24" s="512">
        <v>2575</v>
      </c>
      <c r="F24" s="521">
        <v>1298</v>
      </c>
      <c r="G24" s="512">
        <v>1809</v>
      </c>
      <c r="H24" s="512">
        <v>2758</v>
      </c>
      <c r="I24" s="513">
        <v>2829</v>
      </c>
      <c r="J24" s="512">
        <v>3246</v>
      </c>
      <c r="K24" s="512">
        <v>3016</v>
      </c>
      <c r="L24" s="512">
        <v>2841</v>
      </c>
      <c r="M24" s="512">
        <v>2524</v>
      </c>
      <c r="N24" s="512">
        <v>2014</v>
      </c>
    </row>
    <row r="25" spans="1:16" ht="30" customHeight="1">
      <c r="A25" s="513" t="s">
        <v>543</v>
      </c>
      <c r="B25" s="512">
        <v>5940</v>
      </c>
      <c r="C25" s="512">
        <v>6238</v>
      </c>
      <c r="D25" s="512">
        <v>6182</v>
      </c>
      <c r="E25" s="512">
        <v>5040</v>
      </c>
      <c r="F25" s="521">
        <v>2242</v>
      </c>
      <c r="G25" s="512">
        <v>3377</v>
      </c>
      <c r="H25" s="512">
        <v>5109</v>
      </c>
      <c r="I25" s="513">
        <v>5187</v>
      </c>
      <c r="J25" s="512">
        <v>6854</v>
      </c>
      <c r="K25" s="512">
        <v>5958</v>
      </c>
      <c r="L25" s="512">
        <v>5363</v>
      </c>
      <c r="M25" s="512">
        <v>4776</v>
      </c>
      <c r="N25" s="512">
        <v>3856</v>
      </c>
    </row>
    <row r="26" spans="1:16" ht="19.899999999999999" customHeight="1">
      <c r="A26" s="515" t="s">
        <v>542</v>
      </c>
      <c r="B26" s="517">
        <v>400130</v>
      </c>
      <c r="C26" s="517">
        <v>377598</v>
      </c>
      <c r="D26" s="517">
        <v>404935</v>
      </c>
      <c r="E26" s="517">
        <v>397576</v>
      </c>
      <c r="F26" s="522">
        <v>366211</v>
      </c>
      <c r="G26" s="517">
        <v>388234</v>
      </c>
      <c r="H26" s="517">
        <v>488657</v>
      </c>
      <c r="I26" s="515">
        <v>477872</v>
      </c>
      <c r="J26" s="517">
        <v>462696</v>
      </c>
      <c r="K26" s="517">
        <v>466564</v>
      </c>
      <c r="L26" s="517">
        <v>420625</v>
      </c>
      <c r="M26" s="517">
        <v>447548</v>
      </c>
      <c r="N26" s="517">
        <v>363842</v>
      </c>
    </row>
    <row r="27" spans="1:16" ht="15" customHeight="1">
      <c r="A27" s="523"/>
      <c r="B27" s="300"/>
      <c r="C27" s="300"/>
      <c r="D27" s="300"/>
      <c r="E27" s="300"/>
      <c r="F27" s="525"/>
      <c r="G27" s="300"/>
      <c r="H27" s="300"/>
      <c r="I27" s="523"/>
      <c r="J27" s="165"/>
      <c r="K27" s="165"/>
      <c r="L27" s="165"/>
      <c r="M27" s="524"/>
      <c r="N27" s="524"/>
    </row>
    <row r="28" spans="1:16" ht="30" customHeight="1">
      <c r="A28" s="809" t="s">
        <v>778</v>
      </c>
      <c r="B28" s="810"/>
      <c r="C28" s="810"/>
      <c r="D28" s="810"/>
      <c r="E28" s="810"/>
      <c r="F28" s="810"/>
      <c r="G28" s="810"/>
      <c r="H28" s="810"/>
      <c r="I28" s="810"/>
      <c r="J28" s="810"/>
      <c r="K28" s="810"/>
      <c r="L28" s="810"/>
      <c r="M28" s="810"/>
      <c r="N28" s="811"/>
    </row>
    <row r="29" spans="1:16" ht="30" customHeight="1">
      <c r="A29" s="511" t="s">
        <v>536</v>
      </c>
      <c r="B29" s="521">
        <v>74905</v>
      </c>
      <c r="C29" s="521">
        <v>47294</v>
      </c>
      <c r="D29" s="521">
        <v>80580</v>
      </c>
      <c r="E29" s="521">
        <v>44607</v>
      </c>
      <c r="F29" s="521">
        <v>40932</v>
      </c>
      <c r="G29" s="521">
        <v>37370</v>
      </c>
      <c r="H29" s="521">
        <v>53474</v>
      </c>
      <c r="I29" s="511">
        <v>27748</v>
      </c>
      <c r="J29" s="521">
        <v>25763</v>
      </c>
      <c r="K29" s="521">
        <v>37365</v>
      </c>
      <c r="L29" s="521">
        <v>23492</v>
      </c>
      <c r="M29" s="521">
        <v>20931</v>
      </c>
      <c r="N29" s="521">
        <v>27814</v>
      </c>
    </row>
    <row r="30" spans="1:16" ht="30" customHeight="1">
      <c r="A30" s="511" t="s">
        <v>537</v>
      </c>
      <c r="B30" s="521">
        <v>1255</v>
      </c>
      <c r="C30" s="521">
        <v>1601</v>
      </c>
      <c r="D30" s="521">
        <v>1545</v>
      </c>
      <c r="E30" s="521">
        <v>1649</v>
      </c>
      <c r="F30" s="521">
        <v>1360</v>
      </c>
      <c r="G30" s="521">
        <v>1946</v>
      </c>
      <c r="H30" s="521">
        <v>1832</v>
      </c>
      <c r="I30" s="511">
        <v>1444</v>
      </c>
      <c r="J30" s="521">
        <v>1613</v>
      </c>
      <c r="K30" s="521">
        <v>1488</v>
      </c>
      <c r="L30" s="521">
        <v>1516</v>
      </c>
      <c r="M30" s="521">
        <v>1136</v>
      </c>
      <c r="N30" s="521">
        <v>848</v>
      </c>
    </row>
    <row r="31" spans="1:16" ht="30" customHeight="1">
      <c r="A31" s="511" t="s">
        <v>538</v>
      </c>
      <c r="B31" s="521">
        <v>26179</v>
      </c>
      <c r="C31" s="521">
        <v>26451</v>
      </c>
      <c r="D31" s="521">
        <v>46901</v>
      </c>
      <c r="E31" s="521">
        <v>37068</v>
      </c>
      <c r="F31" s="521">
        <v>31973</v>
      </c>
      <c r="G31" s="521">
        <v>39996</v>
      </c>
      <c r="H31" s="521">
        <v>50828</v>
      </c>
      <c r="I31" s="511">
        <v>43307</v>
      </c>
      <c r="J31" s="521">
        <v>44438</v>
      </c>
      <c r="K31" s="521">
        <v>40356</v>
      </c>
      <c r="L31" s="521">
        <v>38783</v>
      </c>
      <c r="M31" s="521">
        <v>40643</v>
      </c>
      <c r="N31" s="521">
        <v>34349</v>
      </c>
    </row>
    <row r="32" spans="1:16" ht="30" customHeight="1">
      <c r="A32" s="511" t="s">
        <v>539</v>
      </c>
      <c r="B32" s="521">
        <v>35794</v>
      </c>
      <c r="C32" s="521">
        <v>32931</v>
      </c>
      <c r="D32" s="521">
        <v>50873</v>
      </c>
      <c r="E32" s="521">
        <v>46179</v>
      </c>
      <c r="F32" s="521">
        <v>40803</v>
      </c>
      <c r="G32" s="521">
        <v>47746</v>
      </c>
      <c r="H32" s="521">
        <v>54118</v>
      </c>
      <c r="I32" s="511">
        <v>45682</v>
      </c>
      <c r="J32" s="521">
        <v>55069</v>
      </c>
      <c r="K32" s="521">
        <v>48943</v>
      </c>
      <c r="L32" s="521">
        <v>46133</v>
      </c>
      <c r="M32" s="521">
        <v>48631</v>
      </c>
      <c r="N32" s="521">
        <v>41471</v>
      </c>
      <c r="P32" s="2" t="s">
        <v>271</v>
      </c>
    </row>
    <row r="33" spans="1:16" ht="30" customHeight="1">
      <c r="A33" s="513" t="s">
        <v>540</v>
      </c>
      <c r="B33" s="521">
        <v>0</v>
      </c>
      <c r="C33" s="521">
        <v>4</v>
      </c>
      <c r="D33" s="521">
        <v>10</v>
      </c>
      <c r="E33" s="521">
        <v>14</v>
      </c>
      <c r="F33" s="521">
        <v>5</v>
      </c>
      <c r="G33" s="521">
        <v>9</v>
      </c>
      <c r="H33" s="521">
        <v>25</v>
      </c>
      <c r="I33" s="513">
        <v>35</v>
      </c>
      <c r="J33" s="521">
        <v>35</v>
      </c>
      <c r="K33" s="521">
        <v>36</v>
      </c>
      <c r="L33" s="521">
        <v>34</v>
      </c>
      <c r="M33" s="521">
        <v>30</v>
      </c>
      <c r="N33" s="521">
        <v>20</v>
      </c>
    </row>
    <row r="34" spans="1:16" ht="30" customHeight="1">
      <c r="A34" s="513" t="s">
        <v>541</v>
      </c>
      <c r="B34" s="521">
        <v>4</v>
      </c>
      <c r="C34" s="521">
        <v>4</v>
      </c>
      <c r="D34" s="521">
        <v>11</v>
      </c>
      <c r="E34" s="521">
        <v>53</v>
      </c>
      <c r="F34" s="521">
        <v>28</v>
      </c>
      <c r="G34" s="521">
        <v>21</v>
      </c>
      <c r="H34" s="521">
        <v>47</v>
      </c>
      <c r="I34" s="513">
        <v>30</v>
      </c>
      <c r="J34" s="521">
        <v>52</v>
      </c>
      <c r="K34" s="521">
        <v>40</v>
      </c>
      <c r="L34" s="521">
        <v>30</v>
      </c>
      <c r="M34" s="521">
        <v>43</v>
      </c>
      <c r="N34" s="521">
        <v>29</v>
      </c>
    </row>
    <row r="35" spans="1:16" s="33" customFormat="1" ht="30" customHeight="1">
      <c r="A35" s="513" t="s">
        <v>543</v>
      </c>
      <c r="B35" s="521">
        <v>12</v>
      </c>
      <c r="C35" s="521">
        <v>23</v>
      </c>
      <c r="D35" s="521">
        <v>32</v>
      </c>
      <c r="E35" s="521">
        <v>164</v>
      </c>
      <c r="F35" s="521">
        <v>84</v>
      </c>
      <c r="G35" s="521">
        <v>55</v>
      </c>
      <c r="H35" s="521">
        <v>59</v>
      </c>
      <c r="I35" s="513">
        <v>38</v>
      </c>
      <c r="J35" s="521">
        <v>177</v>
      </c>
      <c r="K35" s="521">
        <v>113</v>
      </c>
      <c r="L35" s="521">
        <v>90</v>
      </c>
      <c r="M35" s="521">
        <v>125</v>
      </c>
      <c r="N35" s="521">
        <v>73</v>
      </c>
    </row>
    <row r="36" spans="1:16" ht="30" customHeight="1">
      <c r="A36" s="515" t="s">
        <v>542</v>
      </c>
      <c r="B36" s="522">
        <v>111966</v>
      </c>
      <c r="C36" s="522">
        <v>81853</v>
      </c>
      <c r="D36" s="522">
        <v>133040</v>
      </c>
      <c r="E36" s="522">
        <v>92613</v>
      </c>
      <c r="F36" s="522">
        <v>83184</v>
      </c>
      <c r="G36" s="522">
        <v>87126</v>
      </c>
      <c r="H36" s="522">
        <v>109508</v>
      </c>
      <c r="I36" s="515">
        <v>74947</v>
      </c>
      <c r="J36" s="522">
        <v>82657</v>
      </c>
      <c r="K36" s="522">
        <v>87945</v>
      </c>
      <c r="L36" s="522">
        <v>71265</v>
      </c>
      <c r="M36" s="522">
        <v>70853</v>
      </c>
      <c r="N36" s="522">
        <v>70226</v>
      </c>
    </row>
    <row r="37" spans="1:16" ht="13.5" customHeight="1">
      <c r="A37" s="526"/>
      <c r="B37" s="300"/>
      <c r="C37" s="300"/>
      <c r="D37" s="300"/>
      <c r="E37" s="300"/>
      <c r="F37" s="525"/>
      <c r="G37" s="300"/>
      <c r="H37" s="300"/>
      <c r="I37" s="526"/>
      <c r="J37" s="301"/>
      <c r="K37" s="301"/>
      <c r="L37" s="301"/>
      <c r="M37" s="301"/>
      <c r="N37" s="301"/>
    </row>
    <row r="38" spans="1:16" ht="30" customHeight="1">
      <c r="A38" s="809" t="s">
        <v>779</v>
      </c>
      <c r="B38" s="810"/>
      <c r="C38" s="810"/>
      <c r="D38" s="810"/>
      <c r="E38" s="810"/>
      <c r="F38" s="810"/>
      <c r="G38" s="810"/>
      <c r="H38" s="810"/>
      <c r="I38" s="810"/>
      <c r="J38" s="810"/>
      <c r="K38" s="810"/>
      <c r="L38" s="810"/>
      <c r="M38" s="810"/>
      <c r="N38" s="811"/>
    </row>
    <row r="39" spans="1:16" ht="30" customHeight="1">
      <c r="A39" s="511" t="s">
        <v>877</v>
      </c>
      <c r="B39" s="521">
        <v>47901</v>
      </c>
      <c r="C39" s="521">
        <v>24457</v>
      </c>
      <c r="D39" s="521">
        <v>93156</v>
      </c>
      <c r="E39" s="521">
        <v>25855</v>
      </c>
      <c r="F39" s="521">
        <v>24475</v>
      </c>
      <c r="G39" s="521">
        <v>22649</v>
      </c>
      <c r="H39" s="521">
        <v>49292</v>
      </c>
      <c r="I39" s="511">
        <v>14359</v>
      </c>
      <c r="J39" s="521">
        <v>13951</v>
      </c>
      <c r="K39" s="521">
        <v>45642</v>
      </c>
      <c r="L39" s="521">
        <v>18952</v>
      </c>
      <c r="M39" s="521">
        <v>14043</v>
      </c>
      <c r="N39" s="521">
        <v>28585</v>
      </c>
    </row>
    <row r="40" spans="1:16" ht="30" customHeight="1">
      <c r="A40" s="511" t="s">
        <v>537</v>
      </c>
      <c r="B40" s="521">
        <v>529</v>
      </c>
      <c r="C40" s="521">
        <v>774</v>
      </c>
      <c r="D40" s="521">
        <v>741</v>
      </c>
      <c r="E40" s="521">
        <v>1115</v>
      </c>
      <c r="F40" s="521">
        <v>834</v>
      </c>
      <c r="G40" s="521">
        <v>1299</v>
      </c>
      <c r="H40" s="521">
        <v>1319</v>
      </c>
      <c r="I40" s="511">
        <v>985</v>
      </c>
      <c r="J40" s="521">
        <v>1033</v>
      </c>
      <c r="K40" s="521">
        <v>987</v>
      </c>
      <c r="L40" s="521">
        <v>935</v>
      </c>
      <c r="M40" s="521">
        <v>646</v>
      </c>
      <c r="N40" s="521">
        <v>522</v>
      </c>
    </row>
    <row r="41" spans="1:16" ht="30" customHeight="1">
      <c r="A41" s="511" t="s">
        <v>538</v>
      </c>
      <c r="B41" s="521">
        <v>11311</v>
      </c>
      <c r="C41" s="521">
        <v>12752</v>
      </c>
      <c r="D41" s="521">
        <v>31036</v>
      </c>
      <c r="E41" s="521">
        <v>15405</v>
      </c>
      <c r="F41" s="521">
        <v>12650</v>
      </c>
      <c r="G41" s="521">
        <v>15278</v>
      </c>
      <c r="H41" s="521">
        <v>22835</v>
      </c>
      <c r="I41" s="511">
        <v>17126</v>
      </c>
      <c r="J41" s="521">
        <v>15830</v>
      </c>
      <c r="K41" s="521">
        <v>17896</v>
      </c>
      <c r="L41" s="521">
        <v>17067</v>
      </c>
      <c r="M41" s="521">
        <v>18133</v>
      </c>
      <c r="N41" s="521">
        <v>16470</v>
      </c>
    </row>
    <row r="42" spans="1:16" ht="30" customHeight="1">
      <c r="A42" s="511" t="s">
        <v>539</v>
      </c>
      <c r="B42" s="521">
        <v>14577</v>
      </c>
      <c r="C42" s="521">
        <v>14014</v>
      </c>
      <c r="D42" s="521">
        <v>33948</v>
      </c>
      <c r="E42" s="521">
        <v>19759</v>
      </c>
      <c r="F42" s="521">
        <v>16838</v>
      </c>
      <c r="G42" s="521">
        <v>18950</v>
      </c>
      <c r="H42" s="521">
        <v>24531</v>
      </c>
      <c r="I42" s="511">
        <v>18168</v>
      </c>
      <c r="J42" s="521">
        <v>19431</v>
      </c>
      <c r="K42" s="521">
        <v>21852</v>
      </c>
      <c r="L42" s="521">
        <v>19783</v>
      </c>
      <c r="M42" s="521">
        <v>21000</v>
      </c>
      <c r="N42" s="521">
        <v>19612</v>
      </c>
    </row>
    <row r="43" spans="1:16" ht="30" customHeight="1">
      <c r="A43" s="513" t="s">
        <v>540</v>
      </c>
      <c r="B43" s="521">
        <v>0</v>
      </c>
      <c r="C43" s="521">
        <v>0</v>
      </c>
      <c r="D43" s="521">
        <v>0</v>
      </c>
      <c r="E43" s="521">
        <v>20</v>
      </c>
      <c r="F43" s="521">
        <v>6</v>
      </c>
      <c r="G43" s="521">
        <v>8</v>
      </c>
      <c r="H43" s="521">
        <v>8</v>
      </c>
      <c r="I43" s="513">
        <v>8</v>
      </c>
      <c r="J43" s="521">
        <v>11</v>
      </c>
      <c r="K43" s="521">
        <v>9</v>
      </c>
      <c r="L43" s="521">
        <v>11</v>
      </c>
      <c r="M43" s="521">
        <v>7</v>
      </c>
      <c r="N43" s="521">
        <v>7</v>
      </c>
      <c r="P43" s="2" t="s">
        <v>271</v>
      </c>
    </row>
    <row r="44" spans="1:16" ht="30" customHeight="1">
      <c r="A44" s="513" t="s">
        <v>541</v>
      </c>
      <c r="B44" s="521">
        <v>5</v>
      </c>
      <c r="C44" s="521">
        <v>1</v>
      </c>
      <c r="D44" s="521">
        <v>6</v>
      </c>
      <c r="E44" s="521">
        <v>21</v>
      </c>
      <c r="F44" s="521">
        <v>20</v>
      </c>
      <c r="G44" s="521">
        <v>17</v>
      </c>
      <c r="H44" s="521">
        <v>14</v>
      </c>
      <c r="I44" s="513">
        <v>17</v>
      </c>
      <c r="J44" s="521">
        <v>26</v>
      </c>
      <c r="K44" s="521">
        <v>13</v>
      </c>
      <c r="L44" s="521">
        <v>10</v>
      </c>
      <c r="M44" s="521">
        <v>9</v>
      </c>
      <c r="N44" s="521">
        <v>1</v>
      </c>
    </row>
    <row r="45" spans="1:16" s="33" customFormat="1" ht="30" customHeight="1">
      <c r="A45" s="513" t="s">
        <v>543</v>
      </c>
      <c r="B45" s="521">
        <v>17</v>
      </c>
      <c r="C45" s="521">
        <v>3</v>
      </c>
      <c r="D45" s="521">
        <v>21</v>
      </c>
      <c r="E45" s="521">
        <v>67</v>
      </c>
      <c r="F45" s="521">
        <v>46</v>
      </c>
      <c r="G45" s="521">
        <v>45</v>
      </c>
      <c r="H45" s="521">
        <v>17</v>
      </c>
      <c r="I45" s="513">
        <v>19</v>
      </c>
      <c r="J45" s="521">
        <v>71</v>
      </c>
      <c r="K45" s="521">
        <v>34</v>
      </c>
      <c r="L45" s="521">
        <v>32</v>
      </c>
      <c r="M45" s="521">
        <v>21</v>
      </c>
      <c r="N45" s="521">
        <v>1</v>
      </c>
    </row>
    <row r="46" spans="1:16" ht="30" customHeight="1">
      <c r="A46" s="515" t="s">
        <v>542</v>
      </c>
      <c r="B46" s="522">
        <v>63024</v>
      </c>
      <c r="C46" s="522">
        <v>39248</v>
      </c>
      <c r="D46" s="522">
        <v>127866</v>
      </c>
      <c r="E46" s="522">
        <v>46816</v>
      </c>
      <c r="F46" s="522">
        <v>42199</v>
      </c>
      <c r="G46" s="522">
        <v>42951</v>
      </c>
      <c r="H46" s="522">
        <v>75167</v>
      </c>
      <c r="I46" s="515">
        <v>33539</v>
      </c>
      <c r="J46" s="522">
        <v>34497</v>
      </c>
      <c r="K46" s="522">
        <v>68524</v>
      </c>
      <c r="L46" s="522">
        <v>39713</v>
      </c>
      <c r="M46" s="522">
        <v>35717</v>
      </c>
      <c r="N46" s="522">
        <v>48727</v>
      </c>
    </row>
    <row r="47" spans="1:16" ht="13.5" customHeight="1">
      <c r="A47" s="527"/>
      <c r="B47" s="300"/>
      <c r="C47" s="300"/>
      <c r="D47" s="300"/>
      <c r="E47" s="300"/>
      <c r="F47" s="525"/>
      <c r="G47" s="300"/>
      <c r="H47" s="300"/>
      <c r="I47" s="527"/>
      <c r="J47" s="528"/>
      <c r="K47" s="528"/>
      <c r="L47" s="528"/>
      <c r="M47" s="528"/>
      <c r="N47" s="528"/>
    </row>
    <row r="48" spans="1:16" ht="19.899999999999999" customHeight="1">
      <c r="A48" s="809" t="s">
        <v>339</v>
      </c>
      <c r="B48" s="810"/>
      <c r="C48" s="810"/>
      <c r="D48" s="810"/>
      <c r="E48" s="810"/>
      <c r="F48" s="810"/>
      <c r="G48" s="810"/>
      <c r="H48" s="810"/>
      <c r="I48" s="810"/>
      <c r="J48" s="810"/>
      <c r="K48" s="810"/>
      <c r="L48" s="810"/>
      <c r="M48" s="810"/>
      <c r="N48" s="811"/>
    </row>
    <row r="49" spans="1:14" ht="19.899999999999999" customHeight="1">
      <c r="A49" s="511" t="s">
        <v>536</v>
      </c>
      <c r="B49" s="529">
        <v>44142</v>
      </c>
      <c r="C49" s="529">
        <v>32512</v>
      </c>
      <c r="D49" s="529">
        <v>30573</v>
      </c>
      <c r="E49" s="529">
        <v>27731</v>
      </c>
      <c r="F49" s="529">
        <v>23476</v>
      </c>
      <c r="G49" s="529">
        <v>39861</v>
      </c>
      <c r="H49" s="529">
        <v>48205</v>
      </c>
      <c r="I49" s="511">
        <v>57254</v>
      </c>
      <c r="J49" s="529">
        <v>87400</v>
      </c>
      <c r="K49" s="529">
        <v>57926</v>
      </c>
      <c r="L49" s="529">
        <v>59999</v>
      </c>
      <c r="M49" s="529">
        <v>58552</v>
      </c>
      <c r="N49" s="529">
        <v>41560</v>
      </c>
    </row>
    <row r="50" spans="1:14" ht="19.899999999999999" customHeight="1">
      <c r="A50" s="511" t="s">
        <v>544</v>
      </c>
      <c r="B50" s="529">
        <v>1045</v>
      </c>
      <c r="C50" s="529">
        <v>500</v>
      </c>
      <c r="D50" s="529">
        <v>583</v>
      </c>
      <c r="E50" s="529">
        <v>491</v>
      </c>
      <c r="F50" s="529">
        <v>405</v>
      </c>
      <c r="G50" s="529">
        <v>769</v>
      </c>
      <c r="H50" s="529">
        <v>912</v>
      </c>
      <c r="I50" s="511">
        <v>811</v>
      </c>
      <c r="J50" s="529">
        <v>1154</v>
      </c>
      <c r="K50" s="529">
        <v>1171</v>
      </c>
      <c r="L50" s="529">
        <v>931</v>
      </c>
      <c r="M50" s="529">
        <v>667</v>
      </c>
      <c r="N50" s="529">
        <v>388</v>
      </c>
    </row>
    <row r="51" spans="1:14" ht="19.899999999999999" customHeight="1">
      <c r="A51" s="511" t="s">
        <v>545</v>
      </c>
      <c r="B51" s="529">
        <v>21</v>
      </c>
      <c r="C51" s="529">
        <v>34</v>
      </c>
      <c r="D51" s="529">
        <v>35</v>
      </c>
      <c r="E51" s="529">
        <v>44</v>
      </c>
      <c r="F51" s="529">
        <v>61</v>
      </c>
      <c r="G51" s="529">
        <v>145</v>
      </c>
      <c r="H51" s="529">
        <v>182</v>
      </c>
      <c r="I51" s="511">
        <v>181</v>
      </c>
      <c r="J51" s="529">
        <v>632</v>
      </c>
      <c r="K51" s="529">
        <v>715</v>
      </c>
      <c r="L51" s="529">
        <v>380</v>
      </c>
      <c r="M51" s="529">
        <v>197</v>
      </c>
      <c r="N51" s="529">
        <v>146</v>
      </c>
    </row>
    <row r="52" spans="1:14" ht="19.899999999999999" customHeight="1">
      <c r="A52" s="511" t="s">
        <v>546</v>
      </c>
      <c r="B52" s="529"/>
      <c r="C52" s="529">
        <v>14768</v>
      </c>
      <c r="D52" s="529">
        <v>20258</v>
      </c>
      <c r="E52" s="529">
        <v>19128</v>
      </c>
      <c r="F52" s="529">
        <v>11445</v>
      </c>
      <c r="G52" s="529">
        <v>20998</v>
      </c>
      <c r="H52" s="529">
        <v>19776</v>
      </c>
      <c r="I52" s="511">
        <v>20809</v>
      </c>
      <c r="J52" s="530">
        <v>20980</v>
      </c>
      <c r="K52" s="529">
        <v>22209</v>
      </c>
      <c r="L52" s="529">
        <v>22823</v>
      </c>
      <c r="M52" s="529">
        <v>30334</v>
      </c>
      <c r="N52" s="529">
        <v>18197</v>
      </c>
    </row>
    <row r="53" spans="1:14" ht="19.899999999999999" customHeight="1">
      <c r="A53" s="511" t="s">
        <v>547</v>
      </c>
      <c r="B53" s="529">
        <v>40047</v>
      </c>
      <c r="C53" s="529">
        <v>21706</v>
      </c>
      <c r="D53" s="529">
        <v>30215</v>
      </c>
      <c r="E53" s="529">
        <v>25175</v>
      </c>
      <c r="F53" s="529">
        <v>17166</v>
      </c>
      <c r="G53" s="529">
        <v>29274</v>
      </c>
      <c r="H53" s="529">
        <v>30524</v>
      </c>
      <c r="I53" s="511">
        <v>33599</v>
      </c>
      <c r="J53" s="529">
        <v>33029</v>
      </c>
      <c r="K53" s="529">
        <v>36298</v>
      </c>
      <c r="L53" s="529">
        <v>34789</v>
      </c>
      <c r="M53" s="529">
        <v>39672</v>
      </c>
      <c r="N53" s="529">
        <v>23695</v>
      </c>
    </row>
    <row r="54" spans="1:14" ht="19.899999999999999" customHeight="1">
      <c r="A54" s="511" t="s">
        <v>548</v>
      </c>
      <c r="B54" s="529"/>
      <c r="C54" s="529">
        <v>77</v>
      </c>
      <c r="D54" s="529">
        <v>45</v>
      </c>
      <c r="E54" s="529">
        <v>60</v>
      </c>
      <c r="F54" s="529">
        <v>92</v>
      </c>
      <c r="G54" s="529">
        <v>608</v>
      </c>
      <c r="H54" s="529">
        <v>970</v>
      </c>
      <c r="I54" s="511">
        <v>530</v>
      </c>
      <c r="J54" s="530">
        <v>563</v>
      </c>
      <c r="K54" s="529">
        <v>582</v>
      </c>
      <c r="L54" s="529">
        <v>563</v>
      </c>
      <c r="M54" s="529">
        <v>636</v>
      </c>
      <c r="N54" s="529">
        <v>388</v>
      </c>
    </row>
    <row r="55" spans="1:14" ht="19.899999999999999" customHeight="1">
      <c r="A55" s="515" t="s">
        <v>549</v>
      </c>
      <c r="B55" s="522">
        <v>85255</v>
      </c>
      <c r="C55" s="522">
        <v>54829</v>
      </c>
      <c r="D55" s="522">
        <v>61451</v>
      </c>
      <c r="E55" s="522">
        <v>53501</v>
      </c>
      <c r="F55" s="522">
        <v>41200</v>
      </c>
      <c r="G55" s="522">
        <v>70657</v>
      </c>
      <c r="H55" s="522">
        <v>80793</v>
      </c>
      <c r="I55" s="515">
        <v>92375</v>
      </c>
      <c r="J55" s="522">
        <v>122778</v>
      </c>
      <c r="K55" s="522">
        <v>96692</v>
      </c>
      <c r="L55" s="522">
        <v>96662</v>
      </c>
      <c r="M55" s="522">
        <v>99724</v>
      </c>
      <c r="N55" s="522">
        <v>66177</v>
      </c>
    </row>
    <row r="56" spans="1:14">
      <c r="A56" s="753" t="s">
        <v>833</v>
      </c>
      <c r="B56" s="753"/>
      <c r="C56" s="753"/>
      <c r="D56" s="753"/>
      <c r="E56" s="753"/>
      <c r="F56" s="753"/>
      <c r="G56" s="753"/>
      <c r="H56" s="753"/>
      <c r="I56" s="753"/>
      <c r="J56" s="753" t="s">
        <v>271</v>
      </c>
      <c r="K56" s="753"/>
      <c r="L56" s="753"/>
      <c r="M56" s="753"/>
      <c r="N56" s="753"/>
    </row>
    <row r="57" spans="1:14" ht="18" customHeight="1">
      <c r="A57" s="753" t="s">
        <v>878</v>
      </c>
      <c r="B57" s="753"/>
      <c r="C57" s="753"/>
      <c r="D57" s="753"/>
      <c r="E57" s="753"/>
      <c r="F57" s="753"/>
      <c r="G57" s="753"/>
      <c r="H57" s="753"/>
      <c r="I57" s="753"/>
      <c r="J57" s="753"/>
      <c r="K57" s="753" t="s">
        <v>271</v>
      </c>
      <c r="L57" s="753" t="s">
        <v>271</v>
      </c>
      <c r="M57" s="753" t="s">
        <v>271</v>
      </c>
      <c r="N57" s="753"/>
    </row>
    <row r="58" spans="1:14">
      <c r="C58" s="3"/>
      <c r="D58" s="3"/>
      <c r="H58" s="34"/>
      <c r="I58" s="97"/>
      <c r="J58" s="97"/>
      <c r="K58" s="34"/>
      <c r="L58" s="34"/>
      <c r="M58" s="34"/>
    </row>
    <row r="59" spans="1:14">
      <c r="C59" s="3"/>
      <c r="D59" s="3"/>
      <c r="G59" s="2" t="s">
        <v>271</v>
      </c>
      <c r="I59" s="94"/>
      <c r="J59" s="97">
        <f t="shared" ref="J59:L60" si="0">+J19+J29+J39+J49</f>
        <v>428264</v>
      </c>
      <c r="K59" s="97">
        <f t="shared" si="0"/>
        <v>463967</v>
      </c>
      <c r="L59" s="97">
        <f t="shared" si="0"/>
        <v>383885</v>
      </c>
      <c r="M59" s="97">
        <f>+M19+M29+M39+M49</f>
        <v>370960</v>
      </c>
    </row>
    <row r="60" spans="1:14">
      <c r="C60" s="98"/>
      <c r="D60" s="3"/>
      <c r="I60" s="94"/>
      <c r="J60" s="99">
        <f t="shared" si="0"/>
        <v>12021</v>
      </c>
      <c r="K60" s="99">
        <f t="shared" si="0"/>
        <v>11428</v>
      </c>
      <c r="L60" s="99">
        <f t="shared" si="0"/>
        <v>10614</v>
      </c>
      <c r="M60" s="99">
        <f>+M20+M30+M40+M50</f>
        <v>8814</v>
      </c>
    </row>
    <row r="61" spans="1:14">
      <c r="C61" s="98" t="s">
        <v>271</v>
      </c>
      <c r="D61" s="3"/>
      <c r="I61" s="94"/>
      <c r="J61" s="97">
        <f>+J51</f>
        <v>632</v>
      </c>
      <c r="K61" s="97">
        <f>+K51</f>
        <v>715</v>
      </c>
      <c r="L61" s="97">
        <f>+L51</f>
        <v>380</v>
      </c>
      <c r="M61" s="97">
        <f>+M51</f>
        <v>197</v>
      </c>
    </row>
    <row r="62" spans="1:14">
      <c r="C62" s="98"/>
      <c r="D62" s="3"/>
      <c r="E62" s="2" t="s">
        <v>271</v>
      </c>
      <c r="F62" s="3"/>
      <c r="G62" s="100"/>
      <c r="H62" s="100"/>
      <c r="I62" s="101"/>
      <c r="J62" s="102">
        <f t="shared" ref="J62:L63" si="1">+J21+J31+J41+J52</f>
        <v>179219</v>
      </c>
      <c r="K62" s="102">
        <f t="shared" si="1"/>
        <v>164491</v>
      </c>
      <c r="L62" s="102">
        <f t="shared" si="1"/>
        <v>171617</v>
      </c>
      <c r="M62" s="102">
        <f>+M21+M31+M41+M52</f>
        <v>202348</v>
      </c>
    </row>
    <row r="63" spans="1:14">
      <c r="C63" s="98"/>
      <c r="D63" s="3"/>
      <c r="F63" s="3"/>
      <c r="G63" s="100"/>
      <c r="H63" s="100"/>
      <c r="I63" s="102"/>
      <c r="J63" s="102">
        <f t="shared" si="1"/>
        <v>249774</v>
      </c>
      <c r="K63" s="102">
        <f t="shared" si="1"/>
        <v>232816</v>
      </c>
      <c r="L63" s="102">
        <f t="shared" si="1"/>
        <v>222629</v>
      </c>
      <c r="M63" s="102">
        <f>+M22+M32+M42+M53</f>
        <v>264929</v>
      </c>
    </row>
    <row r="64" spans="1:14">
      <c r="C64" s="98"/>
      <c r="D64" s="3"/>
      <c r="F64" s="3"/>
      <c r="G64" s="100"/>
      <c r="H64" s="100"/>
      <c r="I64" s="101"/>
      <c r="J64" s="102">
        <f>+J23+J33+J43</f>
        <v>4272</v>
      </c>
      <c r="K64" s="102">
        <f t="shared" ref="K64:L66" si="2">+K23+K33+K43</f>
        <v>4112</v>
      </c>
      <c r="L64" s="102">
        <f t="shared" si="2"/>
        <v>4709</v>
      </c>
      <c r="M64" s="102">
        <f>+M23+M33+M43</f>
        <v>3384</v>
      </c>
    </row>
    <row r="65" spans="3:13">
      <c r="C65" s="98"/>
      <c r="D65" s="3"/>
      <c r="F65" s="3"/>
      <c r="G65" s="100"/>
      <c r="H65" s="100"/>
      <c r="I65" s="101"/>
      <c r="J65" s="102">
        <f>+J24+J34+J44</f>
        <v>3324</v>
      </c>
      <c r="K65" s="102">
        <f t="shared" si="2"/>
        <v>3069</v>
      </c>
      <c r="L65" s="102">
        <f t="shared" si="2"/>
        <v>2881</v>
      </c>
      <c r="M65" s="102">
        <f>+M24+M34+M44</f>
        <v>2576</v>
      </c>
    </row>
    <row r="66" spans="3:13">
      <c r="C66" s="98"/>
      <c r="D66" s="3"/>
      <c r="F66" s="3"/>
      <c r="G66" s="100"/>
      <c r="H66" s="100"/>
      <c r="I66" s="101"/>
      <c r="J66" s="102">
        <f>+J25+J35+J45</f>
        <v>7102</v>
      </c>
      <c r="K66" s="102">
        <f t="shared" si="2"/>
        <v>6105</v>
      </c>
      <c r="L66" s="102">
        <f t="shared" si="2"/>
        <v>5485</v>
      </c>
      <c r="M66" s="102">
        <f>+M25+M35+M45</f>
        <v>4922</v>
      </c>
    </row>
    <row r="67" spans="3:13" ht="15.75">
      <c r="C67" s="103"/>
      <c r="D67" s="3"/>
      <c r="F67" s="3"/>
      <c r="G67" s="100"/>
      <c r="H67" s="100"/>
      <c r="I67" s="101"/>
      <c r="J67" s="104">
        <f>+J59+J60+J61+J63+J64+J66</f>
        <v>702065</v>
      </c>
      <c r="K67" s="104">
        <f>+K59+K60+K61+K63+K64+K66</f>
        <v>719143</v>
      </c>
      <c r="L67" s="104">
        <f>+L59+L60+L61+L63+L64+L66</f>
        <v>627702</v>
      </c>
      <c r="M67" s="104">
        <f>+M59+M60+M61+M63+M64+M66</f>
        <v>653206</v>
      </c>
    </row>
    <row r="68" spans="3:13">
      <c r="C68" s="3"/>
      <c r="D68" s="3"/>
      <c r="F68" s="3"/>
      <c r="G68" s="105"/>
      <c r="H68" s="105"/>
      <c r="I68" s="106"/>
      <c r="J68" s="107">
        <f>+J59+J60+J61+J62+J65+J64</f>
        <v>627732</v>
      </c>
      <c r="K68" s="107">
        <f>+K59+K60+K61+K62+K65+K64</f>
        <v>647782</v>
      </c>
      <c r="L68" s="107">
        <f>+L59+L60+L61+L62+L65+L64</f>
        <v>574086</v>
      </c>
      <c r="M68" s="107">
        <f>+M59+M60+M61+M62+M65+M64</f>
        <v>588279</v>
      </c>
    </row>
    <row r="69" spans="3:13">
      <c r="C69" s="3"/>
      <c r="D69" s="3"/>
      <c r="F69" s="3"/>
      <c r="G69" s="3"/>
      <c r="H69" s="89"/>
      <c r="I69" s="106"/>
      <c r="J69" s="107">
        <f>+J55+J46+J36+J26</f>
        <v>702628</v>
      </c>
      <c r="K69" s="107">
        <f>+K55+K46+K36+K26</f>
        <v>719725</v>
      </c>
      <c r="L69" s="107">
        <f>+L55+L46+L36+L26</f>
        <v>628265</v>
      </c>
      <c r="M69" s="107">
        <f>+M55+M46+M36+M26</f>
        <v>653842</v>
      </c>
    </row>
    <row r="70" spans="3:13">
      <c r="F70" s="3"/>
      <c r="G70" s="3"/>
      <c r="H70" s="89"/>
      <c r="I70" s="106"/>
      <c r="J70" s="106"/>
      <c r="K70" s="106"/>
      <c r="L70" s="106"/>
      <c r="M70" s="106"/>
    </row>
    <row r="71" spans="3:13">
      <c r="F71" s="3"/>
      <c r="G71" s="3"/>
      <c r="H71" s="89"/>
      <c r="I71" s="106"/>
      <c r="J71" s="106"/>
      <c r="K71" s="106"/>
      <c r="L71" s="106"/>
      <c r="M71" s="106"/>
    </row>
    <row r="72" spans="3:13">
      <c r="F72" s="3"/>
      <c r="G72" s="3"/>
      <c r="H72" s="89"/>
      <c r="I72" s="89"/>
      <c r="J72" s="89"/>
      <c r="K72" s="89"/>
      <c r="L72" s="89"/>
      <c r="M72" s="89"/>
    </row>
  </sheetData>
  <mergeCells count="8">
    <mergeCell ref="A57:N57"/>
    <mergeCell ref="A3:K3"/>
    <mergeCell ref="A56:N56"/>
    <mergeCell ref="A4:N4"/>
    <mergeCell ref="A18:N18"/>
    <mergeCell ref="A28:N28"/>
    <mergeCell ref="A38:N38"/>
    <mergeCell ref="A48:N48"/>
  </mergeCells>
  <phoneticPr fontId="28" type="noConversion"/>
  <printOptions verticalCentered="1"/>
  <pageMargins left="0" right="0" top="0" bottom="0" header="0" footer="0"/>
  <pageSetup paperSize="9" scale="5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tabColor theme="4" tint="0.39997558519241921"/>
    <pageSetUpPr fitToPage="1"/>
  </sheetPr>
  <dimension ref="A1:U2002"/>
  <sheetViews>
    <sheetView showGridLines="0" topLeftCell="A81" zoomScale="60" zoomScaleNormal="60" workbookViewId="0">
      <selection activeCell="G77" sqref="G77"/>
    </sheetView>
  </sheetViews>
  <sheetFormatPr defaultColWidth="9.28515625" defaultRowHeight="18"/>
  <cols>
    <col min="1" max="1" width="12.7109375" style="333" customWidth="1"/>
    <col min="2" max="2" width="79.28515625" style="333" customWidth="1"/>
    <col min="3" max="4" width="19.42578125" style="334" customWidth="1"/>
    <col min="5" max="6" width="19.42578125" style="347" customWidth="1"/>
    <col min="7" max="7" width="20.42578125" style="348" customWidth="1"/>
    <col min="8" max="14" width="19.42578125" style="333" customWidth="1"/>
    <col min="15" max="16" width="17" style="337" customWidth="1"/>
    <col min="17" max="20" width="14.140625" style="337" customWidth="1"/>
    <col min="21" max="21" width="23" style="338" customWidth="1"/>
    <col min="22" max="16384" width="9.28515625" style="333"/>
  </cols>
  <sheetData>
    <row r="1" spans="1:21" ht="19.149999999999999" customHeight="1">
      <c r="E1" s="335"/>
      <c r="F1" s="335"/>
      <c r="G1" s="336"/>
    </row>
    <row r="2" spans="1:21" s="339" customFormat="1" ht="27" customHeight="1">
      <c r="A2" s="812" t="s">
        <v>359</v>
      </c>
      <c r="B2" s="812"/>
      <c r="C2" s="812"/>
      <c r="D2" s="812"/>
      <c r="E2" s="812"/>
      <c r="F2" s="812"/>
      <c r="G2" s="812"/>
      <c r="H2" s="812"/>
      <c r="I2" s="812"/>
      <c r="J2" s="812"/>
      <c r="K2" s="812"/>
      <c r="L2" s="812"/>
      <c r="M2" s="812"/>
      <c r="N2" s="812"/>
      <c r="O2" s="812"/>
      <c r="P2" s="812"/>
      <c r="Q2" s="812"/>
      <c r="R2" s="812"/>
      <c r="S2" s="812"/>
      <c r="T2" s="812"/>
      <c r="U2" s="812"/>
    </row>
    <row r="3" spans="1:21" s="340" customFormat="1" ht="21" customHeight="1">
      <c r="A3" s="633" t="s">
        <v>550</v>
      </c>
      <c r="B3" s="634"/>
      <c r="C3" s="635"/>
      <c r="D3" s="635"/>
      <c r="E3" s="635"/>
      <c r="F3" s="635"/>
      <c r="G3" s="636"/>
      <c r="H3" s="635"/>
      <c r="I3" s="635"/>
      <c r="J3" s="635"/>
      <c r="K3" s="635"/>
      <c r="L3" s="635"/>
      <c r="M3" s="635"/>
      <c r="N3" s="637"/>
      <c r="O3" s="638"/>
      <c r="P3" s="638"/>
      <c r="Q3" s="638"/>
      <c r="R3" s="638"/>
      <c r="S3" s="815" t="s">
        <v>937</v>
      </c>
      <c r="T3" s="815"/>
      <c r="U3" s="815"/>
    </row>
    <row r="4" spans="1:21" ht="25.15" customHeight="1">
      <c r="A4" s="816" t="s">
        <v>923</v>
      </c>
      <c r="B4" s="818" t="s">
        <v>924</v>
      </c>
      <c r="C4" s="813" t="s">
        <v>304</v>
      </c>
      <c r="D4" s="813"/>
      <c r="E4" s="813"/>
      <c r="F4" s="813"/>
      <c r="G4" s="813"/>
      <c r="H4" s="813" t="s">
        <v>244</v>
      </c>
      <c r="I4" s="813"/>
      <c r="J4" s="813"/>
      <c r="K4" s="813"/>
      <c r="L4" s="813"/>
      <c r="M4" s="813"/>
      <c r="N4" s="813"/>
      <c r="O4" s="813" t="s">
        <v>158</v>
      </c>
      <c r="P4" s="813"/>
      <c r="Q4" s="813"/>
      <c r="R4" s="813"/>
      <c r="S4" s="814"/>
      <c r="T4" s="814"/>
      <c r="U4" s="814"/>
    </row>
    <row r="5" spans="1:21" ht="25.15" customHeight="1">
      <c r="A5" s="817"/>
      <c r="B5" s="818"/>
      <c r="C5" s="820" t="s">
        <v>180</v>
      </c>
      <c r="D5" s="820"/>
      <c r="E5" s="820"/>
      <c r="F5" s="820"/>
      <c r="G5" s="820"/>
      <c r="H5" s="820" t="s">
        <v>319</v>
      </c>
      <c r="I5" s="820"/>
      <c r="J5" s="820"/>
      <c r="K5" s="820"/>
      <c r="L5" s="820"/>
      <c r="M5" s="820"/>
      <c r="N5" s="820"/>
      <c r="O5" s="820" t="s">
        <v>320</v>
      </c>
      <c r="P5" s="820"/>
      <c r="Q5" s="820"/>
      <c r="R5" s="820"/>
      <c r="S5" s="820"/>
      <c r="T5" s="820"/>
      <c r="U5" s="820"/>
    </row>
    <row r="6" spans="1:21" ht="39" customHeight="1">
      <c r="A6" s="817"/>
      <c r="B6" s="818"/>
      <c r="C6" s="542" t="s">
        <v>343</v>
      </c>
      <c r="D6" s="542" t="s">
        <v>344</v>
      </c>
      <c r="E6" s="542" t="s">
        <v>345</v>
      </c>
      <c r="F6" s="542" t="s">
        <v>346</v>
      </c>
      <c r="G6" s="543" t="s">
        <v>347</v>
      </c>
      <c r="H6" s="542" t="s">
        <v>343</v>
      </c>
      <c r="I6" s="542" t="s">
        <v>344</v>
      </c>
      <c r="J6" s="542" t="s">
        <v>345</v>
      </c>
      <c r="K6" s="542" t="s">
        <v>346</v>
      </c>
      <c r="L6" s="542" t="s">
        <v>341</v>
      </c>
      <c r="M6" s="542" t="s">
        <v>342</v>
      </c>
      <c r="N6" s="542" t="s">
        <v>351</v>
      </c>
      <c r="O6" s="542" t="s">
        <v>32</v>
      </c>
      <c r="P6" s="542" t="s">
        <v>334</v>
      </c>
      <c r="Q6" s="542" t="s">
        <v>33</v>
      </c>
      <c r="R6" s="542" t="s">
        <v>34</v>
      </c>
      <c r="S6" s="542" t="s">
        <v>179</v>
      </c>
      <c r="T6" s="542" t="s">
        <v>178</v>
      </c>
      <c r="U6" s="544" t="s">
        <v>42</v>
      </c>
    </row>
    <row r="7" spans="1:21" ht="34.5" customHeight="1">
      <c r="A7" s="817"/>
      <c r="B7" s="818"/>
      <c r="C7" s="545" t="s">
        <v>780</v>
      </c>
      <c r="D7" s="545" t="s">
        <v>781</v>
      </c>
      <c r="E7" s="545" t="s">
        <v>782</v>
      </c>
      <c r="F7" s="546" t="s">
        <v>783</v>
      </c>
      <c r="G7" s="547" t="s">
        <v>310</v>
      </c>
      <c r="H7" s="545" t="s">
        <v>780</v>
      </c>
      <c r="I7" s="545" t="s">
        <v>781</v>
      </c>
      <c r="J7" s="545" t="s">
        <v>782</v>
      </c>
      <c r="K7" s="545" t="s">
        <v>783</v>
      </c>
      <c r="L7" s="545" t="s">
        <v>297</v>
      </c>
      <c r="M7" s="546" t="s">
        <v>46</v>
      </c>
      <c r="N7" s="548" t="s">
        <v>310</v>
      </c>
      <c r="O7" s="548" t="s">
        <v>785</v>
      </c>
      <c r="P7" s="548" t="s">
        <v>781</v>
      </c>
      <c r="Q7" s="548" t="s">
        <v>782</v>
      </c>
      <c r="R7" s="548" t="s">
        <v>783</v>
      </c>
      <c r="S7" s="548" t="s">
        <v>297</v>
      </c>
      <c r="T7" s="548" t="s">
        <v>46</v>
      </c>
      <c r="U7" s="549" t="s">
        <v>784</v>
      </c>
    </row>
    <row r="8" spans="1:21" s="335" customFormat="1" ht="36.75" customHeight="1">
      <c r="A8" s="550" t="s">
        <v>63</v>
      </c>
      <c r="B8" s="551" t="s">
        <v>462</v>
      </c>
      <c r="C8" s="552">
        <v>18881</v>
      </c>
      <c r="D8" s="552">
        <v>318</v>
      </c>
      <c r="E8" s="552">
        <v>800</v>
      </c>
      <c r="F8" s="552">
        <v>18399</v>
      </c>
      <c r="G8" s="553">
        <f>+E8+F8</f>
        <v>19199</v>
      </c>
      <c r="H8" s="552">
        <v>128857</v>
      </c>
      <c r="I8" s="552">
        <v>5447</v>
      </c>
      <c r="J8" s="552">
        <v>11658</v>
      </c>
      <c r="K8" s="552">
        <v>122646</v>
      </c>
      <c r="L8" s="552">
        <v>83820</v>
      </c>
      <c r="M8" s="552">
        <v>50484</v>
      </c>
      <c r="N8" s="554">
        <f>+L8+M8</f>
        <v>134304</v>
      </c>
      <c r="O8" s="555">
        <v>172.27695658288152</v>
      </c>
      <c r="P8" s="555">
        <v>166.57148159048069</v>
      </c>
      <c r="Q8" s="555">
        <v>325.58035574823248</v>
      </c>
      <c r="R8" s="555">
        <v>153.8274827724338</v>
      </c>
      <c r="S8" s="555">
        <v>179.32266695221685</v>
      </c>
      <c r="T8" s="555">
        <v>156.20058229039128</v>
      </c>
      <c r="U8" s="556">
        <v>172.05263391008697</v>
      </c>
    </row>
    <row r="9" spans="1:21" s="335" customFormat="1" ht="27.75" customHeight="1">
      <c r="A9" s="557" t="s">
        <v>65</v>
      </c>
      <c r="B9" s="551" t="s">
        <v>374</v>
      </c>
      <c r="C9" s="552">
        <v>1038</v>
      </c>
      <c r="D9" s="552">
        <v>3729</v>
      </c>
      <c r="E9" s="552">
        <v>438</v>
      </c>
      <c r="F9" s="552">
        <v>4329</v>
      </c>
      <c r="G9" s="553">
        <f t="shared" ref="G9:G72" si="0">+E9+F9</f>
        <v>4767</v>
      </c>
      <c r="H9" s="552">
        <v>20001</v>
      </c>
      <c r="I9" s="552">
        <v>18109</v>
      </c>
      <c r="J9" s="552">
        <v>22251</v>
      </c>
      <c r="K9" s="552">
        <v>15859</v>
      </c>
      <c r="L9" s="552">
        <v>33135</v>
      </c>
      <c r="M9" s="552">
        <v>4975</v>
      </c>
      <c r="N9" s="554">
        <f t="shared" ref="N9:N72" si="1">+L9+M9</f>
        <v>38110</v>
      </c>
      <c r="O9" s="555">
        <v>269.1250701263121</v>
      </c>
      <c r="P9" s="555">
        <v>195.91383254674406</v>
      </c>
      <c r="Q9" s="555">
        <v>285.99893958823975</v>
      </c>
      <c r="R9" s="555">
        <v>140.80500566979995</v>
      </c>
      <c r="S9" s="555">
        <v>248.00456971236741</v>
      </c>
      <c r="T9" s="555">
        <v>182.55515897469516</v>
      </c>
      <c r="U9" s="556">
        <v>239.73585778754165</v>
      </c>
    </row>
    <row r="10" spans="1:21" ht="27.75" customHeight="1">
      <c r="A10" s="557" t="s">
        <v>67</v>
      </c>
      <c r="B10" s="551" t="s">
        <v>375</v>
      </c>
      <c r="C10" s="552">
        <v>1370</v>
      </c>
      <c r="D10" s="552">
        <v>9</v>
      </c>
      <c r="E10" s="552">
        <v>9</v>
      </c>
      <c r="F10" s="552">
        <v>1370</v>
      </c>
      <c r="G10" s="553">
        <f t="shared" si="0"/>
        <v>1379</v>
      </c>
      <c r="H10" s="552">
        <v>10209</v>
      </c>
      <c r="I10" s="552">
        <v>120</v>
      </c>
      <c r="J10" s="552">
        <v>194</v>
      </c>
      <c r="K10" s="552">
        <v>10135</v>
      </c>
      <c r="L10" s="552">
        <v>8661</v>
      </c>
      <c r="M10" s="552">
        <v>1668</v>
      </c>
      <c r="N10" s="554">
        <f t="shared" si="1"/>
        <v>10329</v>
      </c>
      <c r="O10" s="555">
        <v>185.151931136413</v>
      </c>
      <c r="P10" s="555">
        <v>152.70118092832334</v>
      </c>
      <c r="Q10" s="555">
        <v>448.30177307425396</v>
      </c>
      <c r="R10" s="555">
        <v>178.92095717176693</v>
      </c>
      <c r="S10" s="555">
        <v>190.09078777584546</v>
      </c>
      <c r="T10" s="555">
        <v>157.73561099423765</v>
      </c>
      <c r="U10" s="556">
        <v>184.76511539938124</v>
      </c>
    </row>
    <row r="11" spans="1:21" ht="27.75" customHeight="1">
      <c r="A11" s="557" t="s">
        <v>57</v>
      </c>
      <c r="B11" s="551" t="s">
        <v>376</v>
      </c>
      <c r="C11" s="552">
        <v>412</v>
      </c>
      <c r="D11" s="552">
        <v>34</v>
      </c>
      <c r="E11" s="552">
        <v>9</v>
      </c>
      <c r="F11" s="552">
        <v>437</v>
      </c>
      <c r="G11" s="553">
        <f t="shared" si="0"/>
        <v>446</v>
      </c>
      <c r="H11" s="552">
        <v>33968</v>
      </c>
      <c r="I11" s="552">
        <v>3599</v>
      </c>
      <c r="J11" s="552">
        <v>8943</v>
      </c>
      <c r="K11" s="552">
        <v>28624</v>
      </c>
      <c r="L11" s="552">
        <v>36811</v>
      </c>
      <c r="M11" s="552">
        <v>756</v>
      </c>
      <c r="N11" s="554">
        <f t="shared" si="1"/>
        <v>37567</v>
      </c>
      <c r="O11" s="555">
        <v>276.7845203235147</v>
      </c>
      <c r="P11" s="555">
        <v>283.58481229564444</v>
      </c>
      <c r="Q11" s="555">
        <v>345.67349964899824</v>
      </c>
      <c r="R11" s="555">
        <v>255.10178131523389</v>
      </c>
      <c r="S11" s="555">
        <v>279.04252109750712</v>
      </c>
      <c r="T11" s="555">
        <v>198.05678963414636</v>
      </c>
      <c r="U11" s="556">
        <v>277.45550639018199</v>
      </c>
    </row>
    <row r="12" spans="1:21" ht="27.75" customHeight="1">
      <c r="A12" s="557" t="s">
        <v>59</v>
      </c>
      <c r="B12" s="551" t="s">
        <v>377</v>
      </c>
      <c r="C12" s="552">
        <v>32</v>
      </c>
      <c r="D12" s="552">
        <v>2</v>
      </c>
      <c r="E12" s="552">
        <v>4</v>
      </c>
      <c r="F12" s="552">
        <v>30</v>
      </c>
      <c r="G12" s="553">
        <f t="shared" si="0"/>
        <v>34</v>
      </c>
      <c r="H12" s="552">
        <v>2177</v>
      </c>
      <c r="I12" s="552">
        <v>107</v>
      </c>
      <c r="J12" s="552">
        <v>1195</v>
      </c>
      <c r="K12" s="552">
        <v>1089</v>
      </c>
      <c r="L12" s="552">
        <v>2190</v>
      </c>
      <c r="M12" s="552">
        <v>94</v>
      </c>
      <c r="N12" s="554">
        <f t="shared" si="1"/>
        <v>2284</v>
      </c>
      <c r="O12" s="555">
        <v>409.03520080417405</v>
      </c>
      <c r="P12" s="555">
        <v>194.72243358129651</v>
      </c>
      <c r="Q12" s="555">
        <v>502.72085018187977</v>
      </c>
      <c r="R12" s="555">
        <v>278.26640895015481</v>
      </c>
      <c r="S12" s="555">
        <v>397.44379403189578</v>
      </c>
      <c r="T12" s="555">
        <v>453.94281788200806</v>
      </c>
      <c r="U12" s="556">
        <v>399.7979200256504</v>
      </c>
    </row>
    <row r="13" spans="1:21" ht="27.75" customHeight="1">
      <c r="A13" s="557" t="s">
        <v>61</v>
      </c>
      <c r="B13" s="551" t="s">
        <v>378</v>
      </c>
      <c r="C13" s="552">
        <v>785</v>
      </c>
      <c r="D13" s="552">
        <v>71</v>
      </c>
      <c r="E13" s="552">
        <v>3</v>
      </c>
      <c r="F13" s="552">
        <v>853</v>
      </c>
      <c r="G13" s="553">
        <f t="shared" si="0"/>
        <v>856</v>
      </c>
      <c r="H13" s="552">
        <v>30793</v>
      </c>
      <c r="I13" s="552">
        <v>3574</v>
      </c>
      <c r="J13" s="552">
        <v>7</v>
      </c>
      <c r="K13" s="552">
        <v>34360</v>
      </c>
      <c r="L13" s="552">
        <v>32676</v>
      </c>
      <c r="M13" s="552">
        <v>1691</v>
      </c>
      <c r="N13" s="554">
        <f t="shared" si="1"/>
        <v>34367</v>
      </c>
      <c r="O13" s="555">
        <v>251.89735702662242</v>
      </c>
      <c r="P13" s="555">
        <v>206.54658265596686</v>
      </c>
      <c r="Q13" s="555">
        <v>232.98863905325445</v>
      </c>
      <c r="R13" s="555">
        <v>247.2482277656737</v>
      </c>
      <c r="S13" s="555">
        <v>247.10856426188113</v>
      </c>
      <c r="T13" s="555">
        <v>249.93147543134552</v>
      </c>
      <c r="U13" s="556">
        <v>247.24566826688192</v>
      </c>
    </row>
    <row r="14" spans="1:21" ht="27.75" customHeight="1">
      <c r="A14" s="557" t="s">
        <v>234</v>
      </c>
      <c r="B14" s="551" t="s">
        <v>379</v>
      </c>
      <c r="C14" s="552">
        <v>4901</v>
      </c>
      <c r="D14" s="552">
        <v>324</v>
      </c>
      <c r="E14" s="552">
        <v>61</v>
      </c>
      <c r="F14" s="552">
        <v>5164</v>
      </c>
      <c r="G14" s="553">
        <f t="shared" si="0"/>
        <v>5225</v>
      </c>
      <c r="H14" s="552">
        <v>64026</v>
      </c>
      <c r="I14" s="552">
        <v>6041</v>
      </c>
      <c r="J14" s="552">
        <v>3708</v>
      </c>
      <c r="K14" s="552">
        <v>66359</v>
      </c>
      <c r="L14" s="552">
        <v>65332</v>
      </c>
      <c r="M14" s="552">
        <v>4735</v>
      </c>
      <c r="N14" s="554">
        <f t="shared" si="1"/>
        <v>70067</v>
      </c>
      <c r="O14" s="555">
        <v>201.07490977346018</v>
      </c>
      <c r="P14" s="555">
        <v>202.33626513858411</v>
      </c>
      <c r="Q14" s="555">
        <v>390.46797869247581</v>
      </c>
      <c r="R14" s="555">
        <v>189.5883656897222</v>
      </c>
      <c r="S14" s="555">
        <v>203.61021308054029</v>
      </c>
      <c r="T14" s="555">
        <v>168.20470590558955</v>
      </c>
      <c r="U14" s="556">
        <v>201.18412414627173</v>
      </c>
    </row>
    <row r="15" spans="1:21" ht="27.75" customHeight="1">
      <c r="A15" s="557" t="s">
        <v>236</v>
      </c>
      <c r="B15" s="551" t="s">
        <v>380</v>
      </c>
      <c r="C15" s="552">
        <v>495</v>
      </c>
      <c r="D15" s="552">
        <v>185</v>
      </c>
      <c r="E15" s="552">
        <v>77</v>
      </c>
      <c r="F15" s="552">
        <v>603</v>
      </c>
      <c r="G15" s="553">
        <f t="shared" si="0"/>
        <v>680</v>
      </c>
      <c r="H15" s="552">
        <v>6514</v>
      </c>
      <c r="I15" s="552">
        <v>5330</v>
      </c>
      <c r="J15" s="552">
        <v>4438</v>
      </c>
      <c r="K15" s="552">
        <v>7406</v>
      </c>
      <c r="L15" s="552">
        <v>11079</v>
      </c>
      <c r="M15" s="552">
        <v>765</v>
      </c>
      <c r="N15" s="554">
        <f t="shared" si="1"/>
        <v>11844</v>
      </c>
      <c r="O15" s="555">
        <v>325.39811929284809</v>
      </c>
      <c r="P15" s="555">
        <v>277.8714913868655</v>
      </c>
      <c r="Q15" s="555">
        <v>401.9846662638501</v>
      </c>
      <c r="R15" s="555">
        <v>236.73081932329484</v>
      </c>
      <c r="S15" s="555">
        <v>307.89577892276168</v>
      </c>
      <c r="T15" s="555">
        <v>252.47552629049312</v>
      </c>
      <c r="U15" s="556">
        <v>304.2015097156588</v>
      </c>
    </row>
    <row r="16" spans="1:21" ht="27.75" customHeight="1">
      <c r="A16" s="557">
        <v>10</v>
      </c>
      <c r="B16" s="551" t="s">
        <v>381</v>
      </c>
      <c r="C16" s="552">
        <v>47085</v>
      </c>
      <c r="D16" s="552">
        <v>468</v>
      </c>
      <c r="E16" s="552">
        <v>210</v>
      </c>
      <c r="F16" s="552">
        <v>47343</v>
      </c>
      <c r="G16" s="553">
        <f t="shared" si="0"/>
        <v>47553</v>
      </c>
      <c r="H16" s="552">
        <v>515769</v>
      </c>
      <c r="I16" s="552">
        <v>5593</v>
      </c>
      <c r="J16" s="552">
        <v>18417</v>
      </c>
      <c r="K16" s="552">
        <v>502945</v>
      </c>
      <c r="L16" s="552">
        <v>342562</v>
      </c>
      <c r="M16" s="552">
        <v>178800</v>
      </c>
      <c r="N16" s="554">
        <f t="shared" si="1"/>
        <v>521362</v>
      </c>
      <c r="O16" s="555">
        <v>169.92467437033062</v>
      </c>
      <c r="P16" s="555">
        <v>156.75909109038133</v>
      </c>
      <c r="Q16" s="555">
        <v>238.07662495147923</v>
      </c>
      <c r="R16" s="555">
        <v>167.0568320954207</v>
      </c>
      <c r="S16" s="555">
        <v>176.94683073113373</v>
      </c>
      <c r="T16" s="555">
        <v>154.82352515991599</v>
      </c>
      <c r="U16" s="556">
        <v>169.79395532213658</v>
      </c>
    </row>
    <row r="17" spans="1:21" ht="27.75" customHeight="1">
      <c r="A17" s="557">
        <v>11</v>
      </c>
      <c r="B17" s="551" t="s">
        <v>382</v>
      </c>
      <c r="C17" s="552">
        <v>749</v>
      </c>
      <c r="D17" s="552">
        <v>4</v>
      </c>
      <c r="E17" s="552">
        <v>9</v>
      </c>
      <c r="F17" s="552">
        <v>744</v>
      </c>
      <c r="G17" s="553">
        <f t="shared" si="0"/>
        <v>753</v>
      </c>
      <c r="H17" s="552">
        <v>19040</v>
      </c>
      <c r="I17" s="552">
        <v>110</v>
      </c>
      <c r="J17" s="552">
        <v>462</v>
      </c>
      <c r="K17" s="552">
        <v>18688</v>
      </c>
      <c r="L17" s="552">
        <v>15558</v>
      </c>
      <c r="M17" s="552">
        <v>3592</v>
      </c>
      <c r="N17" s="554">
        <f t="shared" si="1"/>
        <v>19150</v>
      </c>
      <c r="O17" s="555">
        <v>243.28829384896702</v>
      </c>
      <c r="P17" s="555">
        <v>220.93150188162846</v>
      </c>
      <c r="Q17" s="555">
        <v>297.58844360618633</v>
      </c>
      <c r="R17" s="555">
        <v>241.7497801472087</v>
      </c>
      <c r="S17" s="555">
        <v>251.17810637457603</v>
      </c>
      <c r="T17" s="555">
        <v>206.10319966484408</v>
      </c>
      <c r="U17" s="556">
        <v>243.16347524882963</v>
      </c>
    </row>
    <row r="18" spans="1:21" ht="27.75" customHeight="1">
      <c r="A18" s="557">
        <v>12</v>
      </c>
      <c r="B18" s="551" t="s">
        <v>383</v>
      </c>
      <c r="C18" s="552">
        <v>102</v>
      </c>
      <c r="D18" s="552">
        <v>1</v>
      </c>
      <c r="E18" s="552">
        <v>0</v>
      </c>
      <c r="F18" s="552">
        <v>103</v>
      </c>
      <c r="G18" s="553">
        <f t="shared" si="0"/>
        <v>103</v>
      </c>
      <c r="H18" s="552">
        <v>6119</v>
      </c>
      <c r="I18" s="552">
        <v>44</v>
      </c>
      <c r="J18" s="552">
        <v>0</v>
      </c>
      <c r="K18" s="552">
        <v>6163</v>
      </c>
      <c r="L18" s="552">
        <v>4365</v>
      </c>
      <c r="M18" s="552">
        <v>1798</v>
      </c>
      <c r="N18" s="554">
        <f t="shared" si="1"/>
        <v>6163</v>
      </c>
      <c r="O18" s="555">
        <v>323.55135066744901</v>
      </c>
      <c r="P18" s="555">
        <v>376.60023484848483</v>
      </c>
      <c r="Q18" s="555">
        <v>0</v>
      </c>
      <c r="R18" s="555">
        <v>323.97592701057437</v>
      </c>
      <c r="S18" s="555">
        <v>339.42913137242186</v>
      </c>
      <c r="T18" s="555">
        <v>278.13954670065408</v>
      </c>
      <c r="U18" s="556">
        <v>323.97592701057431</v>
      </c>
    </row>
    <row r="19" spans="1:21" ht="27.75" customHeight="1">
      <c r="A19" s="557">
        <v>13</v>
      </c>
      <c r="B19" s="551" t="s">
        <v>384</v>
      </c>
      <c r="C19" s="552">
        <v>19229</v>
      </c>
      <c r="D19" s="552">
        <v>27</v>
      </c>
      <c r="E19" s="552">
        <v>24</v>
      </c>
      <c r="F19" s="552">
        <v>19232</v>
      </c>
      <c r="G19" s="553">
        <f t="shared" si="0"/>
        <v>19256</v>
      </c>
      <c r="H19" s="552">
        <v>489601</v>
      </c>
      <c r="I19" s="552">
        <v>664</v>
      </c>
      <c r="J19" s="552">
        <v>406</v>
      </c>
      <c r="K19" s="552">
        <v>489859</v>
      </c>
      <c r="L19" s="552">
        <v>355171</v>
      </c>
      <c r="M19" s="552">
        <v>135094</v>
      </c>
      <c r="N19" s="554">
        <f t="shared" si="1"/>
        <v>490265</v>
      </c>
      <c r="O19" s="555">
        <v>178.61066762935454</v>
      </c>
      <c r="P19" s="555">
        <v>151.58614011656144</v>
      </c>
      <c r="Q19" s="555">
        <v>153.12087415130941</v>
      </c>
      <c r="R19" s="555">
        <v>178.59299915075422</v>
      </c>
      <c r="S19" s="555">
        <v>185.25730827033016</v>
      </c>
      <c r="T19" s="555">
        <v>160.46187023450264</v>
      </c>
      <c r="U19" s="556">
        <v>178.5772068477834</v>
      </c>
    </row>
    <row r="20" spans="1:21" ht="27.75" customHeight="1">
      <c r="A20" s="557">
        <v>14</v>
      </c>
      <c r="B20" s="551" t="s">
        <v>385</v>
      </c>
      <c r="C20" s="552">
        <v>38659</v>
      </c>
      <c r="D20" s="552">
        <v>99</v>
      </c>
      <c r="E20" s="552">
        <v>168</v>
      </c>
      <c r="F20" s="552">
        <v>38590</v>
      </c>
      <c r="G20" s="553">
        <f t="shared" si="0"/>
        <v>38758</v>
      </c>
      <c r="H20" s="552">
        <v>653484</v>
      </c>
      <c r="I20" s="552">
        <v>2152</v>
      </c>
      <c r="J20" s="552">
        <v>5365</v>
      </c>
      <c r="K20" s="552">
        <v>650271</v>
      </c>
      <c r="L20" s="552">
        <v>315344</v>
      </c>
      <c r="M20" s="552">
        <v>340292</v>
      </c>
      <c r="N20" s="554">
        <f t="shared" si="1"/>
        <v>655636</v>
      </c>
      <c r="O20" s="555">
        <v>145.38994444965161</v>
      </c>
      <c r="P20" s="555">
        <v>146.76062993462943</v>
      </c>
      <c r="Q20" s="555">
        <v>308.41932451745379</v>
      </c>
      <c r="R20" s="555">
        <v>144.2302523125559</v>
      </c>
      <c r="S20" s="555">
        <v>149.21801748718971</v>
      </c>
      <c r="T20" s="555">
        <v>141.7575761484602</v>
      </c>
      <c r="U20" s="556">
        <v>145.3937031790056</v>
      </c>
    </row>
    <row r="21" spans="1:21" ht="27.75" customHeight="1">
      <c r="A21" s="557">
        <v>15</v>
      </c>
      <c r="B21" s="551" t="s">
        <v>386</v>
      </c>
      <c r="C21" s="552">
        <v>6874</v>
      </c>
      <c r="D21" s="552">
        <v>5</v>
      </c>
      <c r="E21" s="552">
        <v>2</v>
      </c>
      <c r="F21" s="552">
        <v>6877</v>
      </c>
      <c r="G21" s="553">
        <f t="shared" si="0"/>
        <v>6879</v>
      </c>
      <c r="H21" s="552">
        <v>69928</v>
      </c>
      <c r="I21" s="552">
        <v>82</v>
      </c>
      <c r="J21" s="552">
        <v>144</v>
      </c>
      <c r="K21" s="552">
        <v>69866</v>
      </c>
      <c r="L21" s="552">
        <v>52015</v>
      </c>
      <c r="M21" s="552">
        <v>17995</v>
      </c>
      <c r="N21" s="554">
        <f t="shared" si="1"/>
        <v>70010</v>
      </c>
      <c r="O21" s="555">
        <v>144.24522488620573</v>
      </c>
      <c r="P21" s="555">
        <v>122.16450549450551</v>
      </c>
      <c r="Q21" s="555">
        <v>138.60075172048704</v>
      </c>
      <c r="R21" s="555">
        <v>144.2309173492134</v>
      </c>
      <c r="S21" s="555">
        <v>146.72049460877008</v>
      </c>
      <c r="T21" s="555">
        <v>136.74757238415782</v>
      </c>
      <c r="U21" s="556">
        <v>144.21962634875354</v>
      </c>
    </row>
    <row r="22" spans="1:21" ht="33" customHeight="1">
      <c r="A22" s="557">
        <v>16</v>
      </c>
      <c r="B22" s="551" t="s">
        <v>387</v>
      </c>
      <c r="C22" s="552">
        <v>11284</v>
      </c>
      <c r="D22" s="552">
        <v>232</v>
      </c>
      <c r="E22" s="552">
        <v>15</v>
      </c>
      <c r="F22" s="552">
        <v>11501</v>
      </c>
      <c r="G22" s="553">
        <f t="shared" si="0"/>
        <v>11516</v>
      </c>
      <c r="H22" s="552">
        <v>71225</v>
      </c>
      <c r="I22" s="552">
        <v>738</v>
      </c>
      <c r="J22" s="552">
        <v>203</v>
      </c>
      <c r="K22" s="552">
        <v>71760</v>
      </c>
      <c r="L22" s="552">
        <v>61283</v>
      </c>
      <c r="M22" s="552">
        <v>10680</v>
      </c>
      <c r="N22" s="554">
        <f t="shared" si="1"/>
        <v>71963</v>
      </c>
      <c r="O22" s="555">
        <v>161.29181027829253</v>
      </c>
      <c r="P22" s="555">
        <v>128.20188960879193</v>
      </c>
      <c r="Q22" s="555">
        <v>328.10419403485258</v>
      </c>
      <c r="R22" s="555">
        <v>160.54909766101557</v>
      </c>
      <c r="S22" s="555">
        <v>164.57685723725234</v>
      </c>
      <c r="T22" s="555">
        <v>140.65271691612867</v>
      </c>
      <c r="U22" s="556">
        <v>161.07829200902199</v>
      </c>
    </row>
    <row r="23" spans="1:21" ht="27.75" customHeight="1">
      <c r="A23" s="557">
        <v>17</v>
      </c>
      <c r="B23" s="551" t="s">
        <v>388</v>
      </c>
      <c r="C23" s="552">
        <v>3511</v>
      </c>
      <c r="D23" s="552">
        <v>2</v>
      </c>
      <c r="E23" s="552">
        <v>3</v>
      </c>
      <c r="F23" s="552">
        <v>3510</v>
      </c>
      <c r="G23" s="553">
        <f t="shared" si="0"/>
        <v>3513</v>
      </c>
      <c r="H23" s="552">
        <v>72303</v>
      </c>
      <c r="I23" s="552">
        <v>23</v>
      </c>
      <c r="J23" s="552">
        <v>7</v>
      </c>
      <c r="K23" s="552">
        <v>72319</v>
      </c>
      <c r="L23" s="552">
        <v>58067</v>
      </c>
      <c r="M23" s="552">
        <v>14259</v>
      </c>
      <c r="N23" s="554">
        <f t="shared" si="1"/>
        <v>72326</v>
      </c>
      <c r="O23" s="555">
        <v>207.86371363138727</v>
      </c>
      <c r="P23" s="555">
        <v>119.55037783375315</v>
      </c>
      <c r="Q23" s="555">
        <v>142.4428813559322</v>
      </c>
      <c r="R23" s="555">
        <v>207.85185201743207</v>
      </c>
      <c r="S23" s="555">
        <v>214.47352913713527</v>
      </c>
      <c r="T23" s="555">
        <v>180.11438507042917</v>
      </c>
      <c r="U23" s="556">
        <v>207.8460041075935</v>
      </c>
    </row>
    <row r="24" spans="1:21" ht="27.75" customHeight="1">
      <c r="A24" s="557">
        <v>18</v>
      </c>
      <c r="B24" s="551" t="s">
        <v>389</v>
      </c>
      <c r="C24" s="552">
        <v>7299</v>
      </c>
      <c r="D24" s="552">
        <v>20</v>
      </c>
      <c r="E24" s="552">
        <v>30</v>
      </c>
      <c r="F24" s="552">
        <v>7289</v>
      </c>
      <c r="G24" s="553">
        <f t="shared" si="0"/>
        <v>7319</v>
      </c>
      <c r="H24" s="552">
        <v>49534</v>
      </c>
      <c r="I24" s="552">
        <v>158</v>
      </c>
      <c r="J24" s="552">
        <v>416</v>
      </c>
      <c r="K24" s="552">
        <v>49276</v>
      </c>
      <c r="L24" s="552">
        <v>36979</v>
      </c>
      <c r="M24" s="552">
        <v>12713</v>
      </c>
      <c r="N24" s="554">
        <f t="shared" si="1"/>
        <v>49692</v>
      </c>
      <c r="O24" s="555">
        <v>177.14040953196979</v>
      </c>
      <c r="P24" s="555">
        <v>167.08068415051309</v>
      </c>
      <c r="Q24" s="555">
        <v>400.7583062231933</v>
      </c>
      <c r="R24" s="555">
        <v>175.06170099146263</v>
      </c>
      <c r="S24" s="555">
        <v>182.52740425037425</v>
      </c>
      <c r="T24" s="555">
        <v>160.7293161883625</v>
      </c>
      <c r="U24" s="556">
        <v>177.10804302190866</v>
      </c>
    </row>
    <row r="25" spans="1:21" ht="27.75" customHeight="1">
      <c r="A25" s="557">
        <v>19</v>
      </c>
      <c r="B25" s="551" t="s">
        <v>390</v>
      </c>
      <c r="C25" s="552">
        <v>287</v>
      </c>
      <c r="D25" s="552">
        <v>2</v>
      </c>
      <c r="E25" s="552">
        <v>2</v>
      </c>
      <c r="F25" s="552">
        <v>287</v>
      </c>
      <c r="G25" s="553">
        <f t="shared" si="0"/>
        <v>289</v>
      </c>
      <c r="H25" s="552">
        <v>9956</v>
      </c>
      <c r="I25" s="552">
        <v>7</v>
      </c>
      <c r="J25" s="552">
        <v>7</v>
      </c>
      <c r="K25" s="552">
        <v>9956</v>
      </c>
      <c r="L25" s="552">
        <v>8484</v>
      </c>
      <c r="M25" s="552">
        <v>1479</v>
      </c>
      <c r="N25" s="554">
        <f t="shared" si="1"/>
        <v>9963</v>
      </c>
      <c r="O25" s="555">
        <v>449.82517917895609</v>
      </c>
      <c r="P25" s="555">
        <v>120.68674698795181</v>
      </c>
      <c r="Q25" s="555">
        <v>398.47206030150755</v>
      </c>
      <c r="R25" s="555">
        <v>449.6704880231805</v>
      </c>
      <c r="S25" s="555">
        <v>463.27652241181869</v>
      </c>
      <c r="T25" s="555">
        <v>367.86709295815785</v>
      </c>
      <c r="U25" s="556">
        <v>449.63502970379727</v>
      </c>
    </row>
    <row r="26" spans="1:21" ht="27.75" customHeight="1">
      <c r="A26" s="557">
        <v>20</v>
      </c>
      <c r="B26" s="551" t="s">
        <v>391</v>
      </c>
      <c r="C26" s="552">
        <v>6353</v>
      </c>
      <c r="D26" s="552">
        <v>29</v>
      </c>
      <c r="E26" s="552">
        <v>11</v>
      </c>
      <c r="F26" s="552">
        <v>6371</v>
      </c>
      <c r="G26" s="553">
        <f t="shared" si="0"/>
        <v>6382</v>
      </c>
      <c r="H26" s="552">
        <v>105673</v>
      </c>
      <c r="I26" s="552">
        <v>858</v>
      </c>
      <c r="J26" s="552">
        <v>1024</v>
      </c>
      <c r="K26" s="552">
        <v>105507</v>
      </c>
      <c r="L26" s="552">
        <v>81086</v>
      </c>
      <c r="M26" s="552">
        <v>25445</v>
      </c>
      <c r="N26" s="554">
        <f t="shared" si="1"/>
        <v>106531</v>
      </c>
      <c r="O26" s="555">
        <v>244.36478146803333</v>
      </c>
      <c r="P26" s="555">
        <v>216.1949741353512</v>
      </c>
      <c r="Q26" s="555">
        <v>470.8613313004351</v>
      </c>
      <c r="R26" s="555">
        <v>242.03075479892928</v>
      </c>
      <c r="S26" s="555">
        <v>256.11437083660269</v>
      </c>
      <c r="T26" s="555">
        <v>204.77186867084424</v>
      </c>
      <c r="U26" s="556">
        <v>244.13902606746623</v>
      </c>
    </row>
    <row r="27" spans="1:21" ht="39" customHeight="1">
      <c r="A27" s="557">
        <v>21</v>
      </c>
      <c r="B27" s="551" t="s">
        <v>392</v>
      </c>
      <c r="C27" s="552">
        <v>719</v>
      </c>
      <c r="D27" s="552">
        <v>13</v>
      </c>
      <c r="E27" s="552">
        <v>4</v>
      </c>
      <c r="F27" s="552">
        <v>728</v>
      </c>
      <c r="G27" s="553">
        <f t="shared" si="0"/>
        <v>732</v>
      </c>
      <c r="H27" s="552">
        <v>33416</v>
      </c>
      <c r="I27" s="552">
        <v>58</v>
      </c>
      <c r="J27" s="552">
        <v>162</v>
      </c>
      <c r="K27" s="552">
        <v>33312</v>
      </c>
      <c r="L27" s="552">
        <v>20325</v>
      </c>
      <c r="M27" s="552">
        <v>13149</v>
      </c>
      <c r="N27" s="554">
        <f t="shared" si="1"/>
        <v>33474</v>
      </c>
      <c r="O27" s="555">
        <v>264.12178239070727</v>
      </c>
      <c r="P27" s="555">
        <v>158.49824724809483</v>
      </c>
      <c r="Q27" s="555">
        <v>441.68189923284257</v>
      </c>
      <c r="R27" s="555">
        <v>263.06749239193977</v>
      </c>
      <c r="S27" s="555">
        <v>279.89977888138361</v>
      </c>
      <c r="T27" s="555">
        <v>238.50150064668659</v>
      </c>
      <c r="U27" s="556">
        <v>263.98842832325761</v>
      </c>
    </row>
    <row r="28" spans="1:21" ht="27.75" customHeight="1">
      <c r="A28" s="557">
        <v>22</v>
      </c>
      <c r="B28" s="551" t="s">
        <v>393</v>
      </c>
      <c r="C28" s="552">
        <v>15068</v>
      </c>
      <c r="D28" s="552">
        <v>48</v>
      </c>
      <c r="E28" s="552">
        <v>1</v>
      </c>
      <c r="F28" s="552">
        <v>15115</v>
      </c>
      <c r="G28" s="553">
        <f t="shared" si="0"/>
        <v>15116</v>
      </c>
      <c r="H28" s="552">
        <v>248732</v>
      </c>
      <c r="I28" s="552">
        <v>336</v>
      </c>
      <c r="J28" s="552">
        <v>103</v>
      </c>
      <c r="K28" s="552">
        <v>248965</v>
      </c>
      <c r="L28" s="552">
        <v>195896</v>
      </c>
      <c r="M28" s="552">
        <v>53172</v>
      </c>
      <c r="N28" s="554">
        <f t="shared" si="1"/>
        <v>249068</v>
      </c>
      <c r="O28" s="555">
        <v>200.71967689492774</v>
      </c>
      <c r="P28" s="555">
        <v>144.60914665801428</v>
      </c>
      <c r="Q28" s="555">
        <v>497.27285760517793</v>
      </c>
      <c r="R28" s="555">
        <v>200.53292651408904</v>
      </c>
      <c r="S28" s="555">
        <v>208.7010454270316</v>
      </c>
      <c r="T28" s="555">
        <v>170.29409370218158</v>
      </c>
      <c r="U28" s="556">
        <v>200.66852793798452</v>
      </c>
    </row>
    <row r="29" spans="1:21" ht="27.75" customHeight="1">
      <c r="A29" s="557">
        <v>23</v>
      </c>
      <c r="B29" s="551" t="s">
        <v>394</v>
      </c>
      <c r="C29" s="552">
        <v>14933</v>
      </c>
      <c r="D29" s="552">
        <v>257</v>
      </c>
      <c r="E29" s="552">
        <v>87</v>
      </c>
      <c r="F29" s="552">
        <v>15103</v>
      </c>
      <c r="G29" s="553">
        <f t="shared" si="0"/>
        <v>15190</v>
      </c>
      <c r="H29" s="552">
        <v>235184</v>
      </c>
      <c r="I29" s="552">
        <v>3976</v>
      </c>
      <c r="J29" s="552">
        <v>2663</v>
      </c>
      <c r="K29" s="552">
        <v>236497</v>
      </c>
      <c r="L29" s="552">
        <v>203512</v>
      </c>
      <c r="M29" s="552">
        <v>35648</v>
      </c>
      <c r="N29" s="554">
        <f t="shared" si="1"/>
        <v>239160</v>
      </c>
      <c r="O29" s="555">
        <v>182.83282508925464</v>
      </c>
      <c r="P29" s="555">
        <v>178.30219842962197</v>
      </c>
      <c r="Q29" s="555">
        <v>226.6745165100462</v>
      </c>
      <c r="R29" s="555">
        <v>182.23074255649399</v>
      </c>
      <c r="S29" s="555">
        <v>186.61556564807589</v>
      </c>
      <c r="T29" s="555">
        <v>160.36071916439101</v>
      </c>
      <c r="U29" s="556">
        <v>182.762247355147</v>
      </c>
    </row>
    <row r="30" spans="1:21" ht="27.75" customHeight="1">
      <c r="A30" s="557">
        <v>24</v>
      </c>
      <c r="B30" s="551" t="s">
        <v>395</v>
      </c>
      <c r="C30" s="552">
        <v>7121</v>
      </c>
      <c r="D30" s="552">
        <v>61</v>
      </c>
      <c r="E30" s="552">
        <v>6</v>
      </c>
      <c r="F30" s="552">
        <v>7176</v>
      </c>
      <c r="G30" s="553">
        <f t="shared" si="0"/>
        <v>7182</v>
      </c>
      <c r="H30" s="552">
        <v>187611</v>
      </c>
      <c r="I30" s="552">
        <v>562</v>
      </c>
      <c r="J30" s="552">
        <v>569</v>
      </c>
      <c r="K30" s="552">
        <v>187604</v>
      </c>
      <c r="L30" s="552">
        <v>172977</v>
      </c>
      <c r="M30" s="552">
        <v>15196</v>
      </c>
      <c r="N30" s="554">
        <f t="shared" si="1"/>
        <v>188173</v>
      </c>
      <c r="O30" s="555">
        <v>260.69830150538849</v>
      </c>
      <c r="P30" s="555">
        <v>210.91013587810244</v>
      </c>
      <c r="Q30" s="555">
        <v>357.82129525397818</v>
      </c>
      <c r="R30" s="555">
        <v>260.26283197318759</v>
      </c>
      <c r="S30" s="555">
        <v>266.24811557794237</v>
      </c>
      <c r="T30" s="555">
        <v>201.31468858988657</v>
      </c>
      <c r="U30" s="556">
        <v>260.56284347928289</v>
      </c>
    </row>
    <row r="31" spans="1:21" ht="39" customHeight="1">
      <c r="A31" s="557">
        <v>25</v>
      </c>
      <c r="B31" s="551" t="s">
        <v>396</v>
      </c>
      <c r="C31" s="552">
        <v>38628</v>
      </c>
      <c r="D31" s="552">
        <v>218</v>
      </c>
      <c r="E31" s="552">
        <v>39</v>
      </c>
      <c r="F31" s="552">
        <v>38807</v>
      </c>
      <c r="G31" s="553">
        <f t="shared" si="0"/>
        <v>38846</v>
      </c>
      <c r="H31" s="552">
        <v>423230</v>
      </c>
      <c r="I31" s="552">
        <v>2038</v>
      </c>
      <c r="J31" s="552">
        <v>3644</v>
      </c>
      <c r="K31" s="552">
        <v>421624</v>
      </c>
      <c r="L31" s="552">
        <v>357445</v>
      </c>
      <c r="M31" s="552">
        <v>67823</v>
      </c>
      <c r="N31" s="554">
        <f t="shared" si="1"/>
        <v>425268</v>
      </c>
      <c r="O31" s="555">
        <v>196.41362083422243</v>
      </c>
      <c r="P31" s="555">
        <v>159.75465179262315</v>
      </c>
      <c r="Q31" s="555">
        <v>385.00754853145725</v>
      </c>
      <c r="R31" s="555">
        <v>194.61023861425431</v>
      </c>
      <c r="S31" s="555">
        <v>200.43036570839385</v>
      </c>
      <c r="T31" s="555">
        <v>174.46631162373424</v>
      </c>
      <c r="U31" s="556">
        <v>196.26428273581786</v>
      </c>
    </row>
    <row r="32" spans="1:21" ht="27.75" customHeight="1">
      <c r="A32" s="557">
        <v>26</v>
      </c>
      <c r="B32" s="551" t="s">
        <v>397</v>
      </c>
      <c r="C32" s="552">
        <v>2426</v>
      </c>
      <c r="D32" s="552">
        <v>26</v>
      </c>
      <c r="E32" s="552">
        <v>5</v>
      </c>
      <c r="F32" s="552">
        <v>2447</v>
      </c>
      <c r="G32" s="553">
        <f t="shared" si="0"/>
        <v>2452</v>
      </c>
      <c r="H32" s="552">
        <v>53530</v>
      </c>
      <c r="I32" s="552">
        <v>522</v>
      </c>
      <c r="J32" s="552">
        <v>62</v>
      </c>
      <c r="K32" s="552">
        <v>53990</v>
      </c>
      <c r="L32" s="552">
        <v>36243</v>
      </c>
      <c r="M32" s="552">
        <v>17809</v>
      </c>
      <c r="N32" s="554">
        <f t="shared" si="1"/>
        <v>54052</v>
      </c>
      <c r="O32" s="555">
        <v>255.49116760222694</v>
      </c>
      <c r="P32" s="555">
        <v>213.78829930555554</v>
      </c>
      <c r="Q32" s="555">
        <v>325.6855718954248</v>
      </c>
      <c r="R32" s="555">
        <v>255.00126475034978</v>
      </c>
      <c r="S32" s="555">
        <v>272.38290264762071</v>
      </c>
      <c r="T32" s="555">
        <v>218.89332452249255</v>
      </c>
      <c r="U32" s="556">
        <v>255.0883221562502</v>
      </c>
    </row>
    <row r="33" spans="1:21" ht="27.75" customHeight="1">
      <c r="A33" s="557">
        <v>27</v>
      </c>
      <c r="B33" s="551" t="s">
        <v>398</v>
      </c>
      <c r="C33" s="552">
        <v>7713</v>
      </c>
      <c r="D33" s="552">
        <v>76</v>
      </c>
      <c r="E33" s="552">
        <v>6</v>
      </c>
      <c r="F33" s="552">
        <v>7783</v>
      </c>
      <c r="G33" s="553">
        <f t="shared" si="0"/>
        <v>7789</v>
      </c>
      <c r="H33" s="552">
        <v>184846</v>
      </c>
      <c r="I33" s="552">
        <v>783</v>
      </c>
      <c r="J33" s="552">
        <v>813</v>
      </c>
      <c r="K33" s="552">
        <v>184816</v>
      </c>
      <c r="L33" s="552">
        <v>140858</v>
      </c>
      <c r="M33" s="552">
        <v>44771</v>
      </c>
      <c r="N33" s="554">
        <f t="shared" si="1"/>
        <v>185629</v>
      </c>
      <c r="O33" s="555">
        <v>222.55011112530539</v>
      </c>
      <c r="P33" s="555">
        <v>248.784420344865</v>
      </c>
      <c r="Q33" s="555">
        <v>343.1637790102389</v>
      </c>
      <c r="R33" s="555">
        <v>222.08407733065994</v>
      </c>
      <c r="S33" s="555">
        <v>233.42309314442909</v>
      </c>
      <c r="T33" s="555">
        <v>187.95459442124604</v>
      </c>
      <c r="U33" s="556">
        <v>222.64588215731956</v>
      </c>
    </row>
    <row r="34" spans="1:21" s="341" customFormat="1" ht="39" customHeight="1">
      <c r="A34" s="557">
        <v>28</v>
      </c>
      <c r="B34" s="551" t="s">
        <v>399</v>
      </c>
      <c r="C34" s="552">
        <v>15024</v>
      </c>
      <c r="D34" s="552">
        <v>94</v>
      </c>
      <c r="E34" s="552">
        <v>7</v>
      </c>
      <c r="F34" s="552">
        <v>15111</v>
      </c>
      <c r="G34" s="553">
        <f t="shared" si="0"/>
        <v>15118</v>
      </c>
      <c r="H34" s="552">
        <v>203051</v>
      </c>
      <c r="I34" s="552">
        <v>977</v>
      </c>
      <c r="J34" s="552">
        <v>91</v>
      </c>
      <c r="K34" s="552">
        <v>203937</v>
      </c>
      <c r="L34" s="552">
        <v>173927</v>
      </c>
      <c r="M34" s="552">
        <v>30101</v>
      </c>
      <c r="N34" s="554">
        <f t="shared" si="1"/>
        <v>204028</v>
      </c>
      <c r="O34" s="555">
        <v>211.63636914133684</v>
      </c>
      <c r="P34" s="555">
        <v>183.15566388835043</v>
      </c>
      <c r="Q34" s="555">
        <v>250.5137382119955</v>
      </c>
      <c r="R34" s="555">
        <v>211.51183192683442</v>
      </c>
      <c r="S34" s="555">
        <v>215.92512034710882</v>
      </c>
      <c r="T34" s="555">
        <v>186.0635870583352</v>
      </c>
      <c r="U34" s="556">
        <v>211.53046309402197</v>
      </c>
    </row>
    <row r="35" spans="1:21" ht="35.25" customHeight="1">
      <c r="A35" s="557">
        <v>29</v>
      </c>
      <c r="B35" s="551" t="s">
        <v>400</v>
      </c>
      <c r="C35" s="552">
        <v>4741</v>
      </c>
      <c r="D35" s="552">
        <v>26</v>
      </c>
      <c r="E35" s="552">
        <v>2</v>
      </c>
      <c r="F35" s="552">
        <v>4765</v>
      </c>
      <c r="G35" s="553">
        <f t="shared" si="0"/>
        <v>4767</v>
      </c>
      <c r="H35" s="552">
        <v>235068</v>
      </c>
      <c r="I35" s="552">
        <v>1212</v>
      </c>
      <c r="J35" s="552">
        <v>365</v>
      </c>
      <c r="K35" s="552">
        <v>235915</v>
      </c>
      <c r="L35" s="552">
        <v>194652</v>
      </c>
      <c r="M35" s="552">
        <v>41628</v>
      </c>
      <c r="N35" s="554">
        <f t="shared" si="1"/>
        <v>236280</v>
      </c>
      <c r="O35" s="555">
        <v>256.03199196931547</v>
      </c>
      <c r="P35" s="555">
        <v>174.08766747488744</v>
      </c>
      <c r="Q35" s="555">
        <v>716.08062563911869</v>
      </c>
      <c r="R35" s="555">
        <v>254.91503339892023</v>
      </c>
      <c r="S35" s="555">
        <v>261.39832995845393</v>
      </c>
      <c r="T35" s="555">
        <v>228.08169563725087</v>
      </c>
      <c r="U35" s="556">
        <v>255.67132471618257</v>
      </c>
    </row>
    <row r="36" spans="1:21" ht="27.75" customHeight="1">
      <c r="A36" s="557">
        <v>30</v>
      </c>
      <c r="B36" s="551" t="s">
        <v>401</v>
      </c>
      <c r="C36" s="552">
        <v>1512</v>
      </c>
      <c r="D36" s="552">
        <v>79</v>
      </c>
      <c r="E36" s="552">
        <v>19</v>
      </c>
      <c r="F36" s="552">
        <v>1572</v>
      </c>
      <c r="G36" s="553">
        <f t="shared" si="0"/>
        <v>1591</v>
      </c>
      <c r="H36" s="552">
        <v>70143</v>
      </c>
      <c r="I36" s="552">
        <v>8182</v>
      </c>
      <c r="J36" s="552">
        <v>8970</v>
      </c>
      <c r="K36" s="552">
        <v>69355</v>
      </c>
      <c r="L36" s="552">
        <v>71612</v>
      </c>
      <c r="M36" s="552">
        <v>6713</v>
      </c>
      <c r="N36" s="554">
        <f t="shared" si="1"/>
        <v>78325</v>
      </c>
      <c r="O36" s="555">
        <v>334.4723903235523</v>
      </c>
      <c r="P36" s="555">
        <v>228.80573386146528</v>
      </c>
      <c r="Q36" s="555">
        <v>535.91507937910637</v>
      </c>
      <c r="R36" s="555">
        <v>291.96275596620904</v>
      </c>
      <c r="S36" s="555">
        <v>323.1523948381485</v>
      </c>
      <c r="T36" s="555">
        <v>335.08197417623512</v>
      </c>
      <c r="U36" s="556">
        <v>324.2557436059667</v>
      </c>
    </row>
    <row r="37" spans="1:21" ht="27.75" customHeight="1">
      <c r="A37" s="557">
        <v>31</v>
      </c>
      <c r="B37" s="551" t="s">
        <v>402</v>
      </c>
      <c r="C37" s="552">
        <v>25700</v>
      </c>
      <c r="D37" s="552">
        <v>39</v>
      </c>
      <c r="E37" s="552">
        <v>17</v>
      </c>
      <c r="F37" s="552">
        <v>25722</v>
      </c>
      <c r="G37" s="553">
        <f t="shared" si="0"/>
        <v>25739</v>
      </c>
      <c r="H37" s="552">
        <v>189132</v>
      </c>
      <c r="I37" s="552">
        <v>280</v>
      </c>
      <c r="J37" s="552">
        <v>1950</v>
      </c>
      <c r="K37" s="552">
        <v>187462</v>
      </c>
      <c r="L37" s="552">
        <v>157937</v>
      </c>
      <c r="M37" s="552">
        <v>31475</v>
      </c>
      <c r="N37" s="554">
        <f t="shared" si="1"/>
        <v>189412</v>
      </c>
      <c r="O37" s="555">
        <v>151.99234309501867</v>
      </c>
      <c r="P37" s="555">
        <v>333.78921516754849</v>
      </c>
      <c r="Q37" s="555">
        <v>195.52915628590708</v>
      </c>
      <c r="R37" s="555">
        <v>151.76284496434016</v>
      </c>
      <c r="S37" s="555">
        <v>154.46329400152285</v>
      </c>
      <c r="T37" s="555">
        <v>140.92881186147062</v>
      </c>
      <c r="U37" s="556">
        <v>152.23649256160306</v>
      </c>
    </row>
    <row r="38" spans="1:21" ht="27.75" customHeight="1">
      <c r="A38" s="557">
        <v>32</v>
      </c>
      <c r="B38" s="551" t="s">
        <v>403</v>
      </c>
      <c r="C38" s="552">
        <v>8676</v>
      </c>
      <c r="D38" s="552">
        <v>134</v>
      </c>
      <c r="E38" s="552">
        <v>10</v>
      </c>
      <c r="F38" s="552">
        <v>8800</v>
      </c>
      <c r="G38" s="553">
        <f t="shared" si="0"/>
        <v>8810</v>
      </c>
      <c r="H38" s="552">
        <v>77260</v>
      </c>
      <c r="I38" s="552">
        <v>806</v>
      </c>
      <c r="J38" s="552">
        <v>648</v>
      </c>
      <c r="K38" s="552">
        <v>77418</v>
      </c>
      <c r="L38" s="552">
        <v>51762</v>
      </c>
      <c r="M38" s="552">
        <v>26304</v>
      </c>
      <c r="N38" s="554">
        <f t="shared" si="1"/>
        <v>78066</v>
      </c>
      <c r="O38" s="555">
        <v>165.08361938313067</v>
      </c>
      <c r="P38" s="555">
        <v>129.70037681330345</v>
      </c>
      <c r="Q38" s="555">
        <v>407.19303153328514</v>
      </c>
      <c r="R38" s="555">
        <v>162.70795597630573</v>
      </c>
      <c r="S38" s="555">
        <v>166.34648469339737</v>
      </c>
      <c r="T38" s="555">
        <v>161.62751628000007</v>
      </c>
      <c r="U38" s="556">
        <v>164.79830430234327</v>
      </c>
    </row>
    <row r="39" spans="1:21" ht="27.75" customHeight="1">
      <c r="A39" s="557">
        <v>33</v>
      </c>
      <c r="B39" s="551" t="s">
        <v>404</v>
      </c>
      <c r="C39" s="552">
        <v>20432</v>
      </c>
      <c r="D39" s="552">
        <v>465</v>
      </c>
      <c r="E39" s="552">
        <v>227</v>
      </c>
      <c r="F39" s="552">
        <v>20670</v>
      </c>
      <c r="G39" s="553">
        <f t="shared" si="0"/>
        <v>20897</v>
      </c>
      <c r="H39" s="552">
        <v>149025</v>
      </c>
      <c r="I39" s="552">
        <v>8094</v>
      </c>
      <c r="J39" s="552">
        <v>13685</v>
      </c>
      <c r="K39" s="552">
        <v>143434</v>
      </c>
      <c r="L39" s="552">
        <v>135121</v>
      </c>
      <c r="M39" s="552">
        <v>21998</v>
      </c>
      <c r="N39" s="554">
        <f t="shared" si="1"/>
        <v>157119</v>
      </c>
      <c r="O39" s="555">
        <v>248.07065002456076</v>
      </c>
      <c r="P39" s="555">
        <v>218.37571548564446</v>
      </c>
      <c r="Q39" s="555">
        <v>514.55290800689113</v>
      </c>
      <c r="R39" s="555">
        <v>217.49318252058686</v>
      </c>
      <c r="S39" s="555">
        <v>255.62006097790501</v>
      </c>
      <c r="T39" s="555">
        <v>193.69007132500897</v>
      </c>
      <c r="U39" s="556">
        <v>246.63759264996096</v>
      </c>
    </row>
    <row r="40" spans="1:21" ht="41.25" customHeight="1">
      <c r="A40" s="557">
        <v>35</v>
      </c>
      <c r="B40" s="551" t="s">
        <v>405</v>
      </c>
      <c r="C40" s="552">
        <v>9315</v>
      </c>
      <c r="D40" s="552">
        <v>648</v>
      </c>
      <c r="E40" s="552">
        <v>280</v>
      </c>
      <c r="F40" s="552">
        <v>9683</v>
      </c>
      <c r="G40" s="553">
        <f t="shared" si="0"/>
        <v>9963</v>
      </c>
      <c r="H40" s="552">
        <v>93830</v>
      </c>
      <c r="I40" s="552">
        <v>19435</v>
      </c>
      <c r="J40" s="552">
        <v>9566</v>
      </c>
      <c r="K40" s="552">
        <v>103699</v>
      </c>
      <c r="L40" s="552">
        <v>103253</v>
      </c>
      <c r="M40" s="552">
        <v>10012</v>
      </c>
      <c r="N40" s="554">
        <f t="shared" si="1"/>
        <v>113265</v>
      </c>
      <c r="O40" s="555">
        <v>246.51435018262899</v>
      </c>
      <c r="P40" s="555">
        <v>215.06279353641145</v>
      </c>
      <c r="Q40" s="555">
        <v>383.05747015668504</v>
      </c>
      <c r="R40" s="555">
        <v>228.66106374473958</v>
      </c>
      <c r="S40" s="555">
        <v>244.41811789825732</v>
      </c>
      <c r="T40" s="555">
        <v>207.64276448026945</v>
      </c>
      <c r="U40" s="556">
        <v>241.13433379653557</v>
      </c>
    </row>
    <row r="41" spans="1:21" ht="27.75" customHeight="1">
      <c r="A41" s="557">
        <v>36</v>
      </c>
      <c r="B41" s="551" t="s">
        <v>406</v>
      </c>
      <c r="C41" s="552">
        <v>587</v>
      </c>
      <c r="D41" s="552">
        <v>152</v>
      </c>
      <c r="E41" s="552">
        <v>193</v>
      </c>
      <c r="F41" s="552">
        <v>546</v>
      </c>
      <c r="G41" s="553">
        <f t="shared" si="0"/>
        <v>739</v>
      </c>
      <c r="H41" s="552">
        <v>9013</v>
      </c>
      <c r="I41" s="552">
        <v>1689</v>
      </c>
      <c r="J41" s="552">
        <v>7076</v>
      </c>
      <c r="K41" s="552">
        <v>3626</v>
      </c>
      <c r="L41" s="552">
        <v>9813</v>
      </c>
      <c r="M41" s="552">
        <v>889</v>
      </c>
      <c r="N41" s="554">
        <f t="shared" si="1"/>
        <v>10702</v>
      </c>
      <c r="O41" s="555">
        <v>323.68762095069013</v>
      </c>
      <c r="P41" s="555">
        <v>253.59676167980194</v>
      </c>
      <c r="Q41" s="555">
        <v>356.53505607445186</v>
      </c>
      <c r="R41" s="555">
        <v>222.96990932629339</v>
      </c>
      <c r="S41" s="555">
        <v>318.27260550054064</v>
      </c>
      <c r="T41" s="555">
        <v>262.06740266393444</v>
      </c>
      <c r="U41" s="556">
        <v>313.61940031711646</v>
      </c>
    </row>
    <row r="42" spans="1:21" ht="27.75" customHeight="1">
      <c r="A42" s="557">
        <v>37</v>
      </c>
      <c r="B42" s="551" t="s">
        <v>407</v>
      </c>
      <c r="C42" s="552">
        <v>411</v>
      </c>
      <c r="D42" s="552">
        <v>177</v>
      </c>
      <c r="E42" s="552">
        <v>128</v>
      </c>
      <c r="F42" s="552">
        <v>460</v>
      </c>
      <c r="G42" s="553">
        <f t="shared" si="0"/>
        <v>588</v>
      </c>
      <c r="H42" s="552">
        <v>14924</v>
      </c>
      <c r="I42" s="552">
        <v>6983</v>
      </c>
      <c r="J42" s="552">
        <v>11315</v>
      </c>
      <c r="K42" s="552">
        <v>10592</v>
      </c>
      <c r="L42" s="552">
        <v>20376</v>
      </c>
      <c r="M42" s="552">
        <v>1531</v>
      </c>
      <c r="N42" s="554">
        <f t="shared" si="1"/>
        <v>21907</v>
      </c>
      <c r="O42" s="555">
        <v>224.99547112693617</v>
      </c>
      <c r="P42" s="555">
        <v>263.70951703558364</v>
      </c>
      <c r="Q42" s="555">
        <v>232.54580735972442</v>
      </c>
      <c r="R42" s="555">
        <v>242.08309205647174</v>
      </c>
      <c r="S42" s="555">
        <v>238.6424560705467</v>
      </c>
      <c r="T42" s="555">
        <v>215.38412756496362</v>
      </c>
      <c r="U42" s="556">
        <v>237.04530842462179</v>
      </c>
    </row>
    <row r="43" spans="1:21" ht="35.25" customHeight="1">
      <c r="A43" s="557">
        <v>38</v>
      </c>
      <c r="B43" s="551" t="s">
        <v>408</v>
      </c>
      <c r="C43" s="552">
        <v>4160</v>
      </c>
      <c r="D43" s="552">
        <v>334</v>
      </c>
      <c r="E43" s="552">
        <v>892</v>
      </c>
      <c r="F43" s="552">
        <v>3602</v>
      </c>
      <c r="G43" s="553">
        <f t="shared" si="0"/>
        <v>4494</v>
      </c>
      <c r="H43" s="552">
        <v>80209</v>
      </c>
      <c r="I43" s="552">
        <v>6816</v>
      </c>
      <c r="J43" s="552">
        <v>47130</v>
      </c>
      <c r="K43" s="552">
        <v>39895</v>
      </c>
      <c r="L43" s="552">
        <v>77266</v>
      </c>
      <c r="M43" s="552">
        <v>9759</v>
      </c>
      <c r="N43" s="554">
        <f t="shared" si="1"/>
        <v>87025</v>
      </c>
      <c r="O43" s="555">
        <v>208.94207253596511</v>
      </c>
      <c r="P43" s="555">
        <v>210.95955032625071</v>
      </c>
      <c r="Q43" s="555">
        <v>232.1504584070266</v>
      </c>
      <c r="R43" s="555">
        <v>179.6789434322117</v>
      </c>
      <c r="S43" s="555">
        <v>212.1744595858359</v>
      </c>
      <c r="T43" s="555">
        <v>183.75948806647838</v>
      </c>
      <c r="U43" s="556">
        <v>209.09618603670111</v>
      </c>
    </row>
    <row r="44" spans="1:21" ht="27.75" customHeight="1">
      <c r="A44" s="557">
        <v>39</v>
      </c>
      <c r="B44" s="551" t="s">
        <v>409</v>
      </c>
      <c r="C44" s="552">
        <v>97</v>
      </c>
      <c r="D44" s="552">
        <v>20</v>
      </c>
      <c r="E44" s="552">
        <v>39</v>
      </c>
      <c r="F44" s="552">
        <v>78</v>
      </c>
      <c r="G44" s="553">
        <f t="shared" si="0"/>
        <v>117</v>
      </c>
      <c r="H44" s="552">
        <v>4960</v>
      </c>
      <c r="I44" s="552">
        <v>1010</v>
      </c>
      <c r="J44" s="552">
        <v>4876</v>
      </c>
      <c r="K44" s="552">
        <v>1094</v>
      </c>
      <c r="L44" s="552">
        <v>5496</v>
      </c>
      <c r="M44" s="552">
        <v>474</v>
      </c>
      <c r="N44" s="554">
        <f t="shared" si="1"/>
        <v>5970</v>
      </c>
      <c r="O44" s="555">
        <v>201.25717076270888</v>
      </c>
      <c r="P44" s="555">
        <v>222.71932875374853</v>
      </c>
      <c r="Q44" s="555">
        <v>203.43816111885735</v>
      </c>
      <c r="R44" s="555">
        <v>211.30839001896788</v>
      </c>
      <c r="S44" s="555">
        <v>205.7522003210677</v>
      </c>
      <c r="T44" s="555">
        <v>193.69025806451614</v>
      </c>
      <c r="U44" s="556">
        <v>204.83842213365142</v>
      </c>
    </row>
    <row r="45" spans="1:21" ht="27.75" customHeight="1">
      <c r="A45" s="557">
        <v>41</v>
      </c>
      <c r="B45" s="551" t="s">
        <v>410</v>
      </c>
      <c r="C45" s="552">
        <v>25650</v>
      </c>
      <c r="D45" s="552">
        <v>96157</v>
      </c>
      <c r="E45" s="552">
        <v>245</v>
      </c>
      <c r="F45" s="552">
        <v>121562</v>
      </c>
      <c r="G45" s="553">
        <f t="shared" si="0"/>
        <v>121807</v>
      </c>
      <c r="H45" s="552">
        <v>107805</v>
      </c>
      <c r="I45" s="552">
        <v>930843</v>
      </c>
      <c r="J45" s="552">
        <v>6519</v>
      </c>
      <c r="K45" s="552">
        <v>1032129</v>
      </c>
      <c r="L45" s="552">
        <v>977524</v>
      </c>
      <c r="M45" s="552">
        <v>61124</v>
      </c>
      <c r="N45" s="554">
        <f t="shared" si="1"/>
        <v>1038648</v>
      </c>
      <c r="O45" s="555">
        <v>158.95875179699055</v>
      </c>
      <c r="P45" s="555">
        <v>137.57668255470185</v>
      </c>
      <c r="Q45" s="555">
        <v>299.60214368443877</v>
      </c>
      <c r="R45" s="555">
        <v>138.7157866669651</v>
      </c>
      <c r="S45" s="555">
        <v>139.15094334146079</v>
      </c>
      <c r="T45" s="555">
        <v>152.40416561977648</v>
      </c>
      <c r="U45" s="556">
        <v>140.11141118725436</v>
      </c>
    </row>
    <row r="46" spans="1:21" ht="27.75" customHeight="1">
      <c r="A46" s="557">
        <v>42</v>
      </c>
      <c r="B46" s="551" t="s">
        <v>411</v>
      </c>
      <c r="C46" s="552">
        <v>6172</v>
      </c>
      <c r="D46" s="552">
        <v>6958</v>
      </c>
      <c r="E46" s="552">
        <v>1490</v>
      </c>
      <c r="F46" s="552">
        <v>11640</v>
      </c>
      <c r="G46" s="553">
        <f t="shared" si="0"/>
        <v>13130</v>
      </c>
      <c r="H46" s="552">
        <v>108242</v>
      </c>
      <c r="I46" s="552">
        <v>228203</v>
      </c>
      <c r="J46" s="552">
        <v>59449</v>
      </c>
      <c r="K46" s="552">
        <v>276996</v>
      </c>
      <c r="L46" s="552">
        <v>316636</v>
      </c>
      <c r="M46" s="552">
        <v>19809</v>
      </c>
      <c r="N46" s="554">
        <f t="shared" si="1"/>
        <v>336445</v>
      </c>
      <c r="O46" s="555">
        <v>289.08577133044429</v>
      </c>
      <c r="P46" s="555">
        <v>201.61043864571141</v>
      </c>
      <c r="Q46" s="555">
        <v>353.51978220718934</v>
      </c>
      <c r="R46" s="555">
        <v>201.93914142784507</v>
      </c>
      <c r="S46" s="555">
        <v>233.04900416710623</v>
      </c>
      <c r="T46" s="555">
        <v>232.50160940237674</v>
      </c>
      <c r="U46" s="556">
        <v>233.01448040167972</v>
      </c>
    </row>
    <row r="47" spans="1:21" ht="27.75" customHeight="1">
      <c r="A47" s="557">
        <v>43</v>
      </c>
      <c r="B47" s="551" t="s">
        <v>412</v>
      </c>
      <c r="C47" s="552">
        <v>55313</v>
      </c>
      <c r="D47" s="552">
        <v>4342</v>
      </c>
      <c r="E47" s="552">
        <v>462</v>
      </c>
      <c r="F47" s="552">
        <v>59193</v>
      </c>
      <c r="G47" s="553">
        <f t="shared" si="0"/>
        <v>59655</v>
      </c>
      <c r="H47" s="552">
        <v>251253</v>
      </c>
      <c r="I47" s="552">
        <v>45114</v>
      </c>
      <c r="J47" s="552">
        <v>14765</v>
      </c>
      <c r="K47" s="552">
        <v>281602</v>
      </c>
      <c r="L47" s="552">
        <v>256951</v>
      </c>
      <c r="M47" s="552">
        <v>39416</v>
      </c>
      <c r="N47" s="554">
        <f t="shared" si="1"/>
        <v>296367</v>
      </c>
      <c r="O47" s="555">
        <v>147.86731021552211</v>
      </c>
      <c r="P47" s="555">
        <v>172.54632585419361</v>
      </c>
      <c r="Q47" s="555">
        <v>264.49155997354995</v>
      </c>
      <c r="R47" s="555">
        <v>144.38635332925929</v>
      </c>
      <c r="S47" s="555">
        <v>153.24747993494188</v>
      </c>
      <c r="T47" s="555">
        <v>140.5279607980043</v>
      </c>
      <c r="U47" s="556">
        <v>151.41143825083728</v>
      </c>
    </row>
    <row r="48" spans="1:21" ht="36.75" customHeight="1">
      <c r="A48" s="557">
        <v>45</v>
      </c>
      <c r="B48" s="551" t="s">
        <v>413</v>
      </c>
      <c r="C48" s="552">
        <v>68360</v>
      </c>
      <c r="D48" s="552">
        <v>219</v>
      </c>
      <c r="E48" s="552">
        <v>150</v>
      </c>
      <c r="F48" s="552">
        <v>68429</v>
      </c>
      <c r="G48" s="553">
        <f t="shared" si="0"/>
        <v>68579</v>
      </c>
      <c r="H48" s="552">
        <v>242648</v>
      </c>
      <c r="I48" s="552">
        <v>3051</v>
      </c>
      <c r="J48" s="552">
        <v>7092</v>
      </c>
      <c r="K48" s="552">
        <v>238607</v>
      </c>
      <c r="L48" s="552">
        <v>199993</v>
      </c>
      <c r="M48" s="552">
        <v>45706</v>
      </c>
      <c r="N48" s="554">
        <f t="shared" si="1"/>
        <v>245699</v>
      </c>
      <c r="O48" s="555">
        <v>170.54843895707023</v>
      </c>
      <c r="P48" s="555">
        <v>267.71460715271195</v>
      </c>
      <c r="Q48" s="555">
        <v>512.45501008030885</v>
      </c>
      <c r="R48" s="555">
        <v>160.79828059597307</v>
      </c>
      <c r="S48" s="555">
        <v>174.32954644738018</v>
      </c>
      <c r="T48" s="555">
        <v>160.26743790729054</v>
      </c>
      <c r="U48" s="556">
        <v>171.75067554867846</v>
      </c>
    </row>
    <row r="49" spans="1:21" ht="33.75" customHeight="1">
      <c r="A49" s="557">
        <v>46</v>
      </c>
      <c r="B49" s="551" t="s">
        <v>414</v>
      </c>
      <c r="C49" s="552">
        <v>154470</v>
      </c>
      <c r="D49" s="552">
        <v>972</v>
      </c>
      <c r="E49" s="552">
        <v>26</v>
      </c>
      <c r="F49" s="552">
        <v>155416</v>
      </c>
      <c r="G49" s="553">
        <f t="shared" si="0"/>
        <v>155442</v>
      </c>
      <c r="H49" s="552">
        <v>769678</v>
      </c>
      <c r="I49" s="552">
        <v>5068</v>
      </c>
      <c r="J49" s="552">
        <v>271</v>
      </c>
      <c r="K49" s="552">
        <v>774475</v>
      </c>
      <c r="L49" s="552">
        <v>541696</v>
      </c>
      <c r="M49" s="552">
        <v>233050</v>
      </c>
      <c r="N49" s="554">
        <f t="shared" si="1"/>
        <v>774746</v>
      </c>
      <c r="O49" s="555">
        <v>186.23256554095818</v>
      </c>
      <c r="P49" s="555">
        <v>157.40897326249404</v>
      </c>
      <c r="Q49" s="555">
        <v>274.29055800674797</v>
      </c>
      <c r="R49" s="555">
        <v>186.04199010263605</v>
      </c>
      <c r="S49" s="555">
        <v>187.68050780048821</v>
      </c>
      <c r="T49" s="555">
        <v>182.24693244314943</v>
      </c>
      <c r="U49" s="556">
        <v>186.07425674970366</v>
      </c>
    </row>
    <row r="50" spans="1:21" ht="36.75" customHeight="1">
      <c r="A50" s="557">
        <v>47</v>
      </c>
      <c r="B50" s="551" t="s">
        <v>415</v>
      </c>
      <c r="C50" s="552">
        <v>359128</v>
      </c>
      <c r="D50" s="552">
        <v>675</v>
      </c>
      <c r="E50" s="552">
        <v>199</v>
      </c>
      <c r="F50" s="552">
        <v>359604</v>
      </c>
      <c r="G50" s="553">
        <f t="shared" si="0"/>
        <v>359803</v>
      </c>
      <c r="H50" s="552">
        <v>1446917</v>
      </c>
      <c r="I50" s="552">
        <v>3366</v>
      </c>
      <c r="J50" s="552">
        <v>2200</v>
      </c>
      <c r="K50" s="552">
        <v>1448083</v>
      </c>
      <c r="L50" s="552">
        <v>853110</v>
      </c>
      <c r="M50" s="552">
        <v>597173</v>
      </c>
      <c r="N50" s="554">
        <f t="shared" si="1"/>
        <v>1450283</v>
      </c>
      <c r="O50" s="555">
        <v>153.88358740701585</v>
      </c>
      <c r="P50" s="555">
        <v>136.92777203993199</v>
      </c>
      <c r="Q50" s="555">
        <v>173.15870087932834</v>
      </c>
      <c r="R50" s="555">
        <v>153.81802340671675</v>
      </c>
      <c r="S50" s="555">
        <v>155.8887022912003</v>
      </c>
      <c r="T50" s="555">
        <v>150.81378715834296</v>
      </c>
      <c r="U50" s="556">
        <v>153.84872135114898</v>
      </c>
    </row>
    <row r="51" spans="1:21" s="342" customFormat="1" ht="27.75" customHeight="1">
      <c r="A51" s="557">
        <v>49</v>
      </c>
      <c r="B51" s="551" t="s">
        <v>416</v>
      </c>
      <c r="C51" s="552">
        <v>144474</v>
      </c>
      <c r="D51" s="552">
        <v>3290</v>
      </c>
      <c r="E51" s="552">
        <v>725</v>
      </c>
      <c r="F51" s="552">
        <v>147039</v>
      </c>
      <c r="G51" s="553">
        <f t="shared" si="0"/>
        <v>147764</v>
      </c>
      <c r="H51" s="552">
        <v>532032</v>
      </c>
      <c r="I51" s="552">
        <v>43565</v>
      </c>
      <c r="J51" s="552">
        <v>32547</v>
      </c>
      <c r="K51" s="552">
        <v>543050</v>
      </c>
      <c r="L51" s="552">
        <v>523085</v>
      </c>
      <c r="M51" s="552">
        <v>52512</v>
      </c>
      <c r="N51" s="554">
        <f t="shared" si="1"/>
        <v>575597</v>
      </c>
      <c r="O51" s="555">
        <v>151.46208064916249</v>
      </c>
      <c r="P51" s="555">
        <v>204.31479368793666</v>
      </c>
      <c r="Q51" s="555">
        <v>279.08786544003812</v>
      </c>
      <c r="R51" s="555">
        <v>147.02129190996382</v>
      </c>
      <c r="S51" s="555">
        <v>156.05063860348662</v>
      </c>
      <c r="T51" s="555">
        <v>153.86032933664058</v>
      </c>
      <c r="U51" s="556">
        <v>155.83978036119208</v>
      </c>
    </row>
    <row r="52" spans="1:21" ht="27.75" customHeight="1">
      <c r="A52" s="557">
        <v>50</v>
      </c>
      <c r="B52" s="551" t="s">
        <v>417</v>
      </c>
      <c r="C52" s="552">
        <v>3733</v>
      </c>
      <c r="D52" s="552">
        <v>52</v>
      </c>
      <c r="E52" s="552">
        <v>19</v>
      </c>
      <c r="F52" s="552">
        <v>3766</v>
      </c>
      <c r="G52" s="553">
        <f t="shared" si="0"/>
        <v>3785</v>
      </c>
      <c r="H52" s="552">
        <v>19864</v>
      </c>
      <c r="I52" s="552">
        <v>618</v>
      </c>
      <c r="J52" s="552">
        <v>770</v>
      </c>
      <c r="K52" s="552">
        <v>19712</v>
      </c>
      <c r="L52" s="552">
        <v>17986</v>
      </c>
      <c r="M52" s="552">
        <v>2496</v>
      </c>
      <c r="N52" s="554">
        <f t="shared" si="1"/>
        <v>20482</v>
      </c>
      <c r="O52" s="555">
        <v>294.61087191629053</v>
      </c>
      <c r="P52" s="555">
        <v>215.60088811227604</v>
      </c>
      <c r="Q52" s="555">
        <v>307.45596567475275</v>
      </c>
      <c r="R52" s="555">
        <v>291.32841664480225</v>
      </c>
      <c r="S52" s="555">
        <v>301.89136972796325</v>
      </c>
      <c r="T52" s="555">
        <v>222.58986729244214</v>
      </c>
      <c r="U52" s="556">
        <v>291.99604303973155</v>
      </c>
    </row>
    <row r="53" spans="1:21" ht="27.75" customHeight="1">
      <c r="A53" s="557">
        <v>51</v>
      </c>
      <c r="B53" s="551" t="s">
        <v>418</v>
      </c>
      <c r="C53" s="552">
        <v>350</v>
      </c>
      <c r="D53" s="552">
        <v>5</v>
      </c>
      <c r="E53" s="552">
        <v>5</v>
      </c>
      <c r="F53" s="552">
        <v>350</v>
      </c>
      <c r="G53" s="553">
        <f t="shared" si="0"/>
        <v>355</v>
      </c>
      <c r="H53" s="552">
        <v>28603</v>
      </c>
      <c r="I53" s="552">
        <v>33</v>
      </c>
      <c r="J53" s="552">
        <v>112</v>
      </c>
      <c r="K53" s="552">
        <v>28524</v>
      </c>
      <c r="L53" s="552">
        <v>16058</v>
      </c>
      <c r="M53" s="552">
        <v>12578</v>
      </c>
      <c r="N53" s="554">
        <f t="shared" si="1"/>
        <v>28636</v>
      </c>
      <c r="O53" s="555">
        <v>478.65376964545516</v>
      </c>
      <c r="P53" s="555">
        <v>371.22012987012988</v>
      </c>
      <c r="Q53" s="555">
        <v>705.85308212857581</v>
      </c>
      <c r="R53" s="555">
        <v>477.60465464565453</v>
      </c>
      <c r="S53" s="555">
        <v>539.37741279514762</v>
      </c>
      <c r="T53" s="555">
        <v>398.65552411414455</v>
      </c>
      <c r="U53" s="556">
        <v>478.53916950554952</v>
      </c>
    </row>
    <row r="54" spans="1:21" ht="27.75" customHeight="1">
      <c r="A54" s="557">
        <v>52</v>
      </c>
      <c r="B54" s="551" t="s">
        <v>419</v>
      </c>
      <c r="C54" s="552">
        <v>19436</v>
      </c>
      <c r="D54" s="552">
        <v>854</v>
      </c>
      <c r="E54" s="552">
        <v>634</v>
      </c>
      <c r="F54" s="552">
        <v>19656</v>
      </c>
      <c r="G54" s="553">
        <f t="shared" si="0"/>
        <v>20290</v>
      </c>
      <c r="H54" s="552">
        <v>268635</v>
      </c>
      <c r="I54" s="552">
        <v>25357</v>
      </c>
      <c r="J54" s="552">
        <v>8921</v>
      </c>
      <c r="K54" s="552">
        <v>285071</v>
      </c>
      <c r="L54" s="552">
        <v>231943</v>
      </c>
      <c r="M54" s="552">
        <v>62049</v>
      </c>
      <c r="N54" s="554">
        <f t="shared" si="1"/>
        <v>293992</v>
      </c>
      <c r="O54" s="555">
        <v>213.46162859749452</v>
      </c>
      <c r="P54" s="555">
        <v>170.20430533637267</v>
      </c>
      <c r="Q54" s="555">
        <v>387.48769695706551</v>
      </c>
      <c r="R54" s="555">
        <v>204.0007097944185</v>
      </c>
      <c r="S54" s="555">
        <v>212.78728253249713</v>
      </c>
      <c r="T54" s="555">
        <v>199.81865322444031</v>
      </c>
      <c r="U54" s="556">
        <v>210.18713730092242</v>
      </c>
    </row>
    <row r="55" spans="1:21" ht="27.75" customHeight="1">
      <c r="A55" s="557">
        <v>53</v>
      </c>
      <c r="B55" s="551" t="s">
        <v>420</v>
      </c>
      <c r="C55" s="552">
        <v>6392</v>
      </c>
      <c r="D55" s="552">
        <v>131</v>
      </c>
      <c r="E55" s="552">
        <v>109</v>
      </c>
      <c r="F55" s="552">
        <v>6414</v>
      </c>
      <c r="G55" s="553">
        <f t="shared" si="0"/>
        <v>6523</v>
      </c>
      <c r="H55" s="552">
        <v>60601</v>
      </c>
      <c r="I55" s="552">
        <v>14776</v>
      </c>
      <c r="J55" s="552">
        <v>8997</v>
      </c>
      <c r="K55" s="552">
        <v>66380</v>
      </c>
      <c r="L55" s="552">
        <v>58526</v>
      </c>
      <c r="M55" s="552">
        <v>16851</v>
      </c>
      <c r="N55" s="554">
        <f t="shared" si="1"/>
        <v>75377</v>
      </c>
      <c r="O55" s="555">
        <v>182.12080373400929</v>
      </c>
      <c r="P55" s="555">
        <v>167.25869956474537</v>
      </c>
      <c r="Q55" s="555">
        <v>261.91239023434531</v>
      </c>
      <c r="R55" s="555">
        <v>166.55592983490496</v>
      </c>
      <c r="S55" s="555">
        <v>176.65543508635446</v>
      </c>
      <c r="T55" s="555">
        <v>187.32146162012049</v>
      </c>
      <c r="U55" s="556">
        <v>179.00511704678271</v>
      </c>
    </row>
    <row r="56" spans="1:21" ht="27.75" customHeight="1">
      <c r="A56" s="557">
        <v>55</v>
      </c>
      <c r="B56" s="551" t="s">
        <v>421</v>
      </c>
      <c r="C56" s="552">
        <v>21758</v>
      </c>
      <c r="D56" s="552">
        <v>228</v>
      </c>
      <c r="E56" s="552">
        <v>453</v>
      </c>
      <c r="F56" s="552">
        <v>21533</v>
      </c>
      <c r="G56" s="553">
        <f t="shared" si="0"/>
        <v>21986</v>
      </c>
      <c r="H56" s="552">
        <v>433082</v>
      </c>
      <c r="I56" s="552">
        <v>2535</v>
      </c>
      <c r="J56" s="552">
        <v>30456</v>
      </c>
      <c r="K56" s="552">
        <v>405161</v>
      </c>
      <c r="L56" s="552">
        <v>286191</v>
      </c>
      <c r="M56" s="552">
        <v>149426</v>
      </c>
      <c r="N56" s="554">
        <f t="shared" si="1"/>
        <v>435617</v>
      </c>
      <c r="O56" s="555">
        <v>184.04877095023141</v>
      </c>
      <c r="P56" s="555">
        <v>160.79417172408549</v>
      </c>
      <c r="Q56" s="555">
        <v>326.86491423365879</v>
      </c>
      <c r="R56" s="555">
        <v>171.74197892676463</v>
      </c>
      <c r="S56" s="555">
        <v>186.89512396363725</v>
      </c>
      <c r="T56" s="555">
        <v>178.18760185021466</v>
      </c>
      <c r="U56" s="556">
        <v>183.91385196337029</v>
      </c>
    </row>
    <row r="57" spans="1:21" ht="27.75" customHeight="1">
      <c r="A57" s="557">
        <v>56</v>
      </c>
      <c r="B57" s="551" t="s">
        <v>422</v>
      </c>
      <c r="C57" s="552">
        <v>121868</v>
      </c>
      <c r="D57" s="552">
        <v>4881</v>
      </c>
      <c r="E57" s="552">
        <v>757</v>
      </c>
      <c r="F57" s="552">
        <v>125992</v>
      </c>
      <c r="G57" s="553">
        <f t="shared" si="0"/>
        <v>126749</v>
      </c>
      <c r="H57" s="552">
        <v>648235</v>
      </c>
      <c r="I57" s="552">
        <v>59062</v>
      </c>
      <c r="J57" s="552">
        <v>14066</v>
      </c>
      <c r="K57" s="552">
        <v>693231</v>
      </c>
      <c r="L57" s="552">
        <v>478334</v>
      </c>
      <c r="M57" s="552">
        <v>228963</v>
      </c>
      <c r="N57" s="554">
        <f t="shared" si="1"/>
        <v>707297</v>
      </c>
      <c r="O57" s="555">
        <v>138.44131998499554</v>
      </c>
      <c r="P57" s="555">
        <v>147.59296151825487</v>
      </c>
      <c r="Q57" s="555">
        <v>208.04901585079278</v>
      </c>
      <c r="R57" s="555">
        <v>137.63333521400614</v>
      </c>
      <c r="S57" s="555">
        <v>141.1132005506002</v>
      </c>
      <c r="T57" s="555">
        <v>135.06526902470313</v>
      </c>
      <c r="U57" s="556">
        <v>139.2213191990121</v>
      </c>
    </row>
    <row r="58" spans="1:21" ht="27.75" customHeight="1">
      <c r="A58" s="557">
        <v>58</v>
      </c>
      <c r="B58" s="551" t="s">
        <v>423</v>
      </c>
      <c r="C58" s="552">
        <v>2956</v>
      </c>
      <c r="D58" s="552">
        <v>8</v>
      </c>
      <c r="E58" s="552">
        <v>9</v>
      </c>
      <c r="F58" s="552">
        <v>2955</v>
      </c>
      <c r="G58" s="553">
        <f t="shared" si="0"/>
        <v>2964</v>
      </c>
      <c r="H58" s="552">
        <v>25074</v>
      </c>
      <c r="I58" s="552">
        <v>32</v>
      </c>
      <c r="J58" s="552">
        <v>54</v>
      </c>
      <c r="K58" s="552">
        <v>25052</v>
      </c>
      <c r="L58" s="552">
        <v>15388</v>
      </c>
      <c r="M58" s="552">
        <v>9718</v>
      </c>
      <c r="N58" s="554">
        <f t="shared" si="1"/>
        <v>25106</v>
      </c>
      <c r="O58" s="555">
        <v>226.36614861150542</v>
      </c>
      <c r="P58" s="555">
        <v>395.24773399014782</v>
      </c>
      <c r="Q58" s="555">
        <v>265.05206845238098</v>
      </c>
      <c r="R58" s="555">
        <v>226.50597831389015</v>
      </c>
      <c r="S58" s="555">
        <v>238.2724217092649</v>
      </c>
      <c r="T58" s="555">
        <v>208.29907736555953</v>
      </c>
      <c r="U58" s="556">
        <v>226.59087644805996</v>
      </c>
    </row>
    <row r="59" spans="1:21" ht="39" customHeight="1">
      <c r="A59" s="557">
        <v>59</v>
      </c>
      <c r="B59" s="551" t="s">
        <v>424</v>
      </c>
      <c r="C59" s="552">
        <v>2442</v>
      </c>
      <c r="D59" s="552">
        <v>8</v>
      </c>
      <c r="E59" s="552">
        <v>2</v>
      </c>
      <c r="F59" s="552">
        <v>2448</v>
      </c>
      <c r="G59" s="553">
        <f t="shared" si="0"/>
        <v>2450</v>
      </c>
      <c r="H59" s="552">
        <v>19293</v>
      </c>
      <c r="I59" s="552">
        <v>209</v>
      </c>
      <c r="J59" s="552">
        <v>196</v>
      </c>
      <c r="K59" s="552">
        <v>19306</v>
      </c>
      <c r="L59" s="552">
        <v>12727</v>
      </c>
      <c r="M59" s="552">
        <v>6775</v>
      </c>
      <c r="N59" s="554">
        <f t="shared" si="1"/>
        <v>19502</v>
      </c>
      <c r="O59" s="555">
        <v>194.95615926604094</v>
      </c>
      <c r="P59" s="555">
        <v>226.74894856146472</v>
      </c>
      <c r="Q59" s="555">
        <v>231.92662026012093</v>
      </c>
      <c r="R59" s="555">
        <v>194.90941761496495</v>
      </c>
      <c r="S59" s="555">
        <v>195.7164976708996</v>
      </c>
      <c r="T59" s="555">
        <v>194.80773242496826</v>
      </c>
      <c r="U59" s="556">
        <v>195.38778088411445</v>
      </c>
    </row>
    <row r="60" spans="1:21" ht="27.75" customHeight="1">
      <c r="A60" s="557">
        <v>60</v>
      </c>
      <c r="B60" s="551" t="s">
        <v>425</v>
      </c>
      <c r="C60" s="552">
        <v>753</v>
      </c>
      <c r="D60" s="552">
        <v>1</v>
      </c>
      <c r="E60" s="552">
        <v>4</v>
      </c>
      <c r="F60" s="552">
        <v>750</v>
      </c>
      <c r="G60" s="553">
        <f t="shared" si="0"/>
        <v>754</v>
      </c>
      <c r="H60" s="552">
        <v>11616</v>
      </c>
      <c r="I60" s="552">
        <v>17</v>
      </c>
      <c r="J60" s="552">
        <v>77</v>
      </c>
      <c r="K60" s="552">
        <v>11556</v>
      </c>
      <c r="L60" s="552">
        <v>7918</v>
      </c>
      <c r="M60" s="552">
        <v>3715</v>
      </c>
      <c r="N60" s="554">
        <f t="shared" si="1"/>
        <v>11633</v>
      </c>
      <c r="O60" s="555">
        <v>280.61915766440967</v>
      </c>
      <c r="P60" s="555">
        <v>253.5985882352941</v>
      </c>
      <c r="Q60" s="555">
        <v>266.44769264069265</v>
      </c>
      <c r="R60" s="555">
        <v>280.68488327178795</v>
      </c>
      <c r="S60" s="555">
        <v>282.48683410915129</v>
      </c>
      <c r="T60" s="555">
        <v>276.43529010869565</v>
      </c>
      <c r="U60" s="556">
        <v>280.5717556025661</v>
      </c>
    </row>
    <row r="61" spans="1:21" ht="27.75" customHeight="1">
      <c r="A61" s="557">
        <v>61</v>
      </c>
      <c r="B61" s="551" t="s">
        <v>426</v>
      </c>
      <c r="C61" s="552">
        <v>2924</v>
      </c>
      <c r="D61" s="552">
        <v>28</v>
      </c>
      <c r="E61" s="552">
        <v>35</v>
      </c>
      <c r="F61" s="552">
        <v>2917</v>
      </c>
      <c r="G61" s="553">
        <f t="shared" si="0"/>
        <v>2952</v>
      </c>
      <c r="H61" s="552">
        <v>29866</v>
      </c>
      <c r="I61" s="552">
        <v>735</v>
      </c>
      <c r="J61" s="552">
        <v>1942</v>
      </c>
      <c r="K61" s="552">
        <v>28659</v>
      </c>
      <c r="L61" s="552">
        <v>19922</v>
      </c>
      <c r="M61" s="552">
        <v>10679</v>
      </c>
      <c r="N61" s="554">
        <f t="shared" si="1"/>
        <v>30601</v>
      </c>
      <c r="O61" s="555">
        <v>333.19248027366643</v>
      </c>
      <c r="P61" s="555">
        <v>153.13272352971077</v>
      </c>
      <c r="Q61" s="555">
        <v>579.3123109947644</v>
      </c>
      <c r="R61" s="555">
        <v>310.44313729813081</v>
      </c>
      <c r="S61" s="555">
        <v>353.3152485333178</v>
      </c>
      <c r="T61" s="555">
        <v>282.01378244073749</v>
      </c>
      <c r="U61" s="556">
        <v>328.93962276360685</v>
      </c>
    </row>
    <row r="62" spans="1:21" ht="27.75" customHeight="1">
      <c r="A62" s="557">
        <v>62</v>
      </c>
      <c r="B62" s="551" t="s">
        <v>427</v>
      </c>
      <c r="C62" s="552">
        <v>12899</v>
      </c>
      <c r="D62" s="552">
        <v>594</v>
      </c>
      <c r="E62" s="552">
        <v>69</v>
      </c>
      <c r="F62" s="552">
        <v>13424</v>
      </c>
      <c r="G62" s="553">
        <f t="shared" si="0"/>
        <v>13493</v>
      </c>
      <c r="H62" s="552">
        <v>124106</v>
      </c>
      <c r="I62" s="552">
        <v>3307</v>
      </c>
      <c r="J62" s="552">
        <v>2439</v>
      </c>
      <c r="K62" s="552">
        <v>124974</v>
      </c>
      <c r="L62" s="552">
        <v>83381</v>
      </c>
      <c r="M62" s="552">
        <v>44032</v>
      </c>
      <c r="N62" s="554">
        <f t="shared" si="1"/>
        <v>127413</v>
      </c>
      <c r="O62" s="555">
        <v>378.80851737815749</v>
      </c>
      <c r="P62" s="555">
        <v>230.34120541736931</v>
      </c>
      <c r="Q62" s="555">
        <v>536.76011466471823</v>
      </c>
      <c r="R62" s="555">
        <v>371.46219793403088</v>
      </c>
      <c r="S62" s="555">
        <v>403.70747353881097</v>
      </c>
      <c r="T62" s="555">
        <v>318.84895833159499</v>
      </c>
      <c r="U62" s="556">
        <v>374.80522343322781</v>
      </c>
    </row>
    <row r="63" spans="1:21" ht="27.75" customHeight="1">
      <c r="A63" s="557">
        <v>63</v>
      </c>
      <c r="B63" s="551" t="s">
        <v>428</v>
      </c>
      <c r="C63" s="552">
        <v>1599</v>
      </c>
      <c r="D63" s="552">
        <v>28</v>
      </c>
      <c r="E63" s="552">
        <v>82</v>
      </c>
      <c r="F63" s="552">
        <v>1545</v>
      </c>
      <c r="G63" s="553">
        <f t="shared" si="0"/>
        <v>1627</v>
      </c>
      <c r="H63" s="552">
        <v>19399</v>
      </c>
      <c r="I63" s="552">
        <v>1152</v>
      </c>
      <c r="J63" s="552">
        <v>2029</v>
      </c>
      <c r="K63" s="552">
        <v>18522</v>
      </c>
      <c r="L63" s="552">
        <v>12076</v>
      </c>
      <c r="M63" s="552">
        <v>8475</v>
      </c>
      <c r="N63" s="554">
        <f t="shared" si="1"/>
        <v>20551</v>
      </c>
      <c r="O63" s="555">
        <v>344.14136487966664</v>
      </c>
      <c r="P63" s="555">
        <v>231.96343028610474</v>
      </c>
      <c r="Q63" s="555">
        <v>275.03592376899917</v>
      </c>
      <c r="R63" s="555">
        <v>344.26303610347969</v>
      </c>
      <c r="S63" s="555">
        <v>366.12730437513903</v>
      </c>
      <c r="T63" s="555">
        <v>296.05998676048853</v>
      </c>
      <c r="U63" s="556">
        <v>336.93457245544181</v>
      </c>
    </row>
    <row r="64" spans="1:21" ht="36.75" customHeight="1">
      <c r="A64" s="557">
        <v>64</v>
      </c>
      <c r="B64" s="551" t="s">
        <v>429</v>
      </c>
      <c r="C64" s="552">
        <v>6979</v>
      </c>
      <c r="D64" s="552">
        <v>10</v>
      </c>
      <c r="E64" s="552">
        <v>119</v>
      </c>
      <c r="F64" s="552">
        <v>6870</v>
      </c>
      <c r="G64" s="553">
        <f t="shared" si="0"/>
        <v>6989</v>
      </c>
      <c r="H64" s="552">
        <v>86940</v>
      </c>
      <c r="I64" s="552">
        <v>72</v>
      </c>
      <c r="J64" s="552">
        <v>2616</v>
      </c>
      <c r="K64" s="552">
        <v>84396</v>
      </c>
      <c r="L64" s="552">
        <v>48639</v>
      </c>
      <c r="M64" s="552">
        <v>38373</v>
      </c>
      <c r="N64" s="554">
        <f t="shared" si="1"/>
        <v>87012</v>
      </c>
      <c r="O64" s="555">
        <v>407.07508239713536</v>
      </c>
      <c r="P64" s="555">
        <v>175.15110610610608</v>
      </c>
      <c r="Q64" s="555">
        <v>504.03689044881861</v>
      </c>
      <c r="R64" s="555">
        <v>403.8458639600716</v>
      </c>
      <c r="S64" s="555">
        <v>435.39889422541648</v>
      </c>
      <c r="T64" s="555">
        <v>370.10247452483713</v>
      </c>
      <c r="U64" s="556">
        <v>406.89226415183668</v>
      </c>
    </row>
    <row r="65" spans="1:21" ht="37.5" customHeight="1">
      <c r="A65" s="557">
        <v>65</v>
      </c>
      <c r="B65" s="551" t="s">
        <v>430</v>
      </c>
      <c r="C65" s="552">
        <v>3442</v>
      </c>
      <c r="D65" s="552">
        <v>3</v>
      </c>
      <c r="E65" s="552">
        <v>3</v>
      </c>
      <c r="F65" s="552">
        <v>3442</v>
      </c>
      <c r="G65" s="553">
        <f t="shared" si="0"/>
        <v>3445</v>
      </c>
      <c r="H65" s="552">
        <v>24437</v>
      </c>
      <c r="I65" s="552">
        <v>7</v>
      </c>
      <c r="J65" s="552">
        <v>57</v>
      </c>
      <c r="K65" s="552">
        <v>24387</v>
      </c>
      <c r="L65" s="552">
        <v>10869</v>
      </c>
      <c r="M65" s="552">
        <v>13575</v>
      </c>
      <c r="N65" s="554">
        <f t="shared" si="1"/>
        <v>24444</v>
      </c>
      <c r="O65" s="555">
        <v>297.89236918692342</v>
      </c>
      <c r="P65" s="555">
        <v>119.25</v>
      </c>
      <c r="Q65" s="555">
        <v>335.03931578947368</v>
      </c>
      <c r="R65" s="555">
        <v>297.74794715839238</v>
      </c>
      <c r="S65" s="555">
        <v>327.96993935833478</v>
      </c>
      <c r="T65" s="555">
        <v>273.45161670780823</v>
      </c>
      <c r="U65" s="556">
        <v>297.83952187973898</v>
      </c>
    </row>
    <row r="66" spans="1:21" ht="35.25" customHeight="1">
      <c r="A66" s="557">
        <v>66</v>
      </c>
      <c r="B66" s="551" t="s">
        <v>431</v>
      </c>
      <c r="C66" s="552">
        <v>13515</v>
      </c>
      <c r="D66" s="552">
        <v>10</v>
      </c>
      <c r="E66" s="552">
        <v>11</v>
      </c>
      <c r="F66" s="552">
        <v>13514</v>
      </c>
      <c r="G66" s="553">
        <f t="shared" si="0"/>
        <v>13525</v>
      </c>
      <c r="H66" s="552">
        <v>55942</v>
      </c>
      <c r="I66" s="552">
        <v>30</v>
      </c>
      <c r="J66" s="552">
        <v>1059</v>
      </c>
      <c r="K66" s="552">
        <v>54913</v>
      </c>
      <c r="L66" s="552">
        <v>27346</v>
      </c>
      <c r="M66" s="552">
        <v>28626</v>
      </c>
      <c r="N66" s="554">
        <f t="shared" si="1"/>
        <v>55972</v>
      </c>
      <c r="O66" s="555">
        <v>237.18501782562268</v>
      </c>
      <c r="P66" s="555">
        <v>128.36742647058824</v>
      </c>
      <c r="Q66" s="555">
        <v>302.76367607153367</v>
      </c>
      <c r="R66" s="555">
        <v>235.80616333239638</v>
      </c>
      <c r="S66" s="555">
        <v>262.81646778014891</v>
      </c>
      <c r="T66" s="555">
        <v>212.06953067179276</v>
      </c>
      <c r="U66" s="556">
        <v>237.12771990888618</v>
      </c>
    </row>
    <row r="67" spans="1:21" ht="27.75" customHeight="1">
      <c r="A67" s="557">
        <v>68</v>
      </c>
      <c r="B67" s="551" t="s">
        <v>432</v>
      </c>
      <c r="C67" s="552">
        <v>73284</v>
      </c>
      <c r="D67" s="552">
        <v>384</v>
      </c>
      <c r="E67" s="552">
        <v>32</v>
      </c>
      <c r="F67" s="552">
        <v>73636</v>
      </c>
      <c r="G67" s="553">
        <f t="shared" si="0"/>
        <v>73668</v>
      </c>
      <c r="H67" s="552">
        <v>160972</v>
      </c>
      <c r="I67" s="552">
        <v>1865</v>
      </c>
      <c r="J67" s="552">
        <v>250</v>
      </c>
      <c r="K67" s="552">
        <v>162587</v>
      </c>
      <c r="L67" s="552">
        <v>119147</v>
      </c>
      <c r="M67" s="552">
        <v>43690</v>
      </c>
      <c r="N67" s="554">
        <f t="shared" si="1"/>
        <v>162837</v>
      </c>
      <c r="O67" s="555">
        <v>155.85254634410384</v>
      </c>
      <c r="P67" s="555">
        <v>160.73056681999134</v>
      </c>
      <c r="Q67" s="555">
        <v>207.19450037792893</v>
      </c>
      <c r="R67" s="555">
        <v>155.82871622308542</v>
      </c>
      <c r="S67" s="555">
        <v>155.87116332243698</v>
      </c>
      <c r="T67" s="555">
        <v>156.01428699385963</v>
      </c>
      <c r="U67" s="556">
        <v>155.90710567897031</v>
      </c>
    </row>
    <row r="68" spans="1:21" ht="27.75" customHeight="1">
      <c r="A68" s="557">
        <v>69</v>
      </c>
      <c r="B68" s="551" t="s">
        <v>433</v>
      </c>
      <c r="C68" s="552">
        <v>56857</v>
      </c>
      <c r="D68" s="552">
        <v>31</v>
      </c>
      <c r="E68" s="552">
        <v>108</v>
      </c>
      <c r="F68" s="552">
        <v>56780</v>
      </c>
      <c r="G68" s="553">
        <f t="shared" si="0"/>
        <v>56888</v>
      </c>
      <c r="H68" s="552">
        <v>171433</v>
      </c>
      <c r="I68" s="552">
        <v>169</v>
      </c>
      <c r="J68" s="552">
        <v>1931</v>
      </c>
      <c r="K68" s="552">
        <v>169671</v>
      </c>
      <c r="L68" s="552">
        <v>74477</v>
      </c>
      <c r="M68" s="552">
        <v>97125</v>
      </c>
      <c r="N68" s="554">
        <f t="shared" si="1"/>
        <v>171602</v>
      </c>
      <c r="O68" s="555">
        <v>153.02596388041425</v>
      </c>
      <c r="P68" s="555">
        <v>154.37758013160689</v>
      </c>
      <c r="Q68" s="555">
        <v>171.54699805954232</v>
      </c>
      <c r="R68" s="555">
        <v>152.79334880358297</v>
      </c>
      <c r="S68" s="555">
        <v>157.39818729687707</v>
      </c>
      <c r="T68" s="555">
        <v>149.65586120331878</v>
      </c>
      <c r="U68" s="556">
        <v>153.0273528260158</v>
      </c>
    </row>
    <row r="69" spans="1:21" ht="27.75" customHeight="1">
      <c r="A69" s="557">
        <v>70</v>
      </c>
      <c r="B69" s="551" t="s">
        <v>434</v>
      </c>
      <c r="C69" s="552">
        <v>17013</v>
      </c>
      <c r="D69" s="552">
        <v>786</v>
      </c>
      <c r="E69" s="552">
        <v>672</v>
      </c>
      <c r="F69" s="552">
        <v>17127</v>
      </c>
      <c r="G69" s="553">
        <f t="shared" si="0"/>
        <v>17799</v>
      </c>
      <c r="H69" s="552">
        <v>208788</v>
      </c>
      <c r="I69" s="552">
        <v>6891</v>
      </c>
      <c r="J69" s="552">
        <v>31529</v>
      </c>
      <c r="K69" s="552">
        <v>184150</v>
      </c>
      <c r="L69" s="552">
        <v>121120</v>
      </c>
      <c r="M69" s="552">
        <v>94559</v>
      </c>
      <c r="N69" s="554">
        <f t="shared" si="1"/>
        <v>215679</v>
      </c>
      <c r="O69" s="555">
        <v>312.1724146538524</v>
      </c>
      <c r="P69" s="555">
        <v>171.15023830609954</v>
      </c>
      <c r="Q69" s="555">
        <v>342.86127887870248</v>
      </c>
      <c r="R69" s="555">
        <v>300.82475717611953</v>
      </c>
      <c r="S69" s="555">
        <v>330.22368520762399</v>
      </c>
      <c r="T69" s="555">
        <v>278.17967412908632</v>
      </c>
      <c r="U69" s="556">
        <v>307.9312679064526</v>
      </c>
    </row>
    <row r="70" spans="1:21" ht="39" customHeight="1">
      <c r="A70" s="557">
        <v>71</v>
      </c>
      <c r="B70" s="551" t="s">
        <v>435</v>
      </c>
      <c r="C70" s="552">
        <v>25519</v>
      </c>
      <c r="D70" s="552">
        <v>1930</v>
      </c>
      <c r="E70" s="552">
        <v>1017</v>
      </c>
      <c r="F70" s="552">
        <v>26432</v>
      </c>
      <c r="G70" s="553">
        <f t="shared" si="0"/>
        <v>27449</v>
      </c>
      <c r="H70" s="552">
        <v>160379</v>
      </c>
      <c r="I70" s="552">
        <v>14640</v>
      </c>
      <c r="J70" s="552">
        <v>24517</v>
      </c>
      <c r="K70" s="552">
        <v>150502</v>
      </c>
      <c r="L70" s="552">
        <v>120997</v>
      </c>
      <c r="M70" s="552">
        <v>54022</v>
      </c>
      <c r="N70" s="554">
        <f t="shared" si="1"/>
        <v>175019</v>
      </c>
      <c r="O70" s="555">
        <v>249.0847682588865</v>
      </c>
      <c r="P70" s="555">
        <v>221.55835718715184</v>
      </c>
      <c r="Q70" s="555">
        <v>383.35482389054653</v>
      </c>
      <c r="R70" s="555">
        <v>221.51274655094528</v>
      </c>
      <c r="S70" s="555">
        <v>263.70579938124285</v>
      </c>
      <c r="T70" s="555">
        <v>210.22120964324881</v>
      </c>
      <c r="U70" s="556">
        <v>246.90274301935656</v>
      </c>
    </row>
    <row r="71" spans="1:21" ht="27.75" customHeight="1">
      <c r="A71" s="557">
        <v>72</v>
      </c>
      <c r="B71" s="551" t="s">
        <v>436</v>
      </c>
      <c r="C71" s="552">
        <v>1097</v>
      </c>
      <c r="D71" s="552">
        <v>53</v>
      </c>
      <c r="E71" s="552">
        <v>106</v>
      </c>
      <c r="F71" s="552">
        <v>1044</v>
      </c>
      <c r="G71" s="553">
        <f t="shared" si="0"/>
        <v>1150</v>
      </c>
      <c r="H71" s="552">
        <v>15949</v>
      </c>
      <c r="I71" s="552">
        <v>494</v>
      </c>
      <c r="J71" s="552">
        <v>6887</v>
      </c>
      <c r="K71" s="552">
        <v>9556</v>
      </c>
      <c r="L71" s="552">
        <v>10635</v>
      </c>
      <c r="M71" s="552">
        <v>5808</v>
      </c>
      <c r="N71" s="554">
        <f t="shared" si="1"/>
        <v>16443</v>
      </c>
      <c r="O71" s="555">
        <v>468.55647829922646</v>
      </c>
      <c r="P71" s="555">
        <v>184.4345150009203</v>
      </c>
      <c r="Q71" s="555">
        <v>588.48084967484374</v>
      </c>
      <c r="R71" s="555">
        <v>365.52058382810293</v>
      </c>
      <c r="S71" s="555">
        <v>500.10952632397874</v>
      </c>
      <c r="T71" s="555">
        <v>389.10129538442163</v>
      </c>
      <c r="U71" s="556">
        <v>461.8577364480019</v>
      </c>
    </row>
    <row r="72" spans="1:21" ht="27.75" customHeight="1">
      <c r="A72" s="557">
        <v>73</v>
      </c>
      <c r="B72" s="551" t="s">
        <v>437</v>
      </c>
      <c r="C72" s="552">
        <v>7415</v>
      </c>
      <c r="D72" s="552">
        <v>69</v>
      </c>
      <c r="E72" s="552">
        <v>53</v>
      </c>
      <c r="F72" s="552">
        <v>7431</v>
      </c>
      <c r="G72" s="553">
        <f t="shared" si="0"/>
        <v>7484</v>
      </c>
      <c r="H72" s="552">
        <v>55245</v>
      </c>
      <c r="I72" s="552">
        <v>685</v>
      </c>
      <c r="J72" s="552">
        <v>1015</v>
      </c>
      <c r="K72" s="552">
        <v>54915</v>
      </c>
      <c r="L72" s="552">
        <v>31516</v>
      </c>
      <c r="M72" s="552">
        <v>24414</v>
      </c>
      <c r="N72" s="554">
        <f t="shared" si="1"/>
        <v>55930</v>
      </c>
      <c r="O72" s="555">
        <v>197.37817031493205</v>
      </c>
      <c r="P72" s="555">
        <v>215.79244069083316</v>
      </c>
      <c r="Q72" s="555">
        <v>278.20662682157007</v>
      </c>
      <c r="R72" s="555">
        <v>195.73310679128616</v>
      </c>
      <c r="S72" s="555">
        <v>201.22580759182418</v>
      </c>
      <c r="T72" s="555">
        <v>193.00868594842129</v>
      </c>
      <c r="U72" s="556">
        <v>197.59932607276826</v>
      </c>
    </row>
    <row r="73" spans="1:21" ht="27.75" customHeight="1">
      <c r="A73" s="557">
        <v>74</v>
      </c>
      <c r="B73" s="551" t="s">
        <v>438</v>
      </c>
      <c r="C73" s="552">
        <v>9347</v>
      </c>
      <c r="D73" s="552">
        <v>118</v>
      </c>
      <c r="E73" s="552">
        <v>103</v>
      </c>
      <c r="F73" s="552">
        <v>9362</v>
      </c>
      <c r="G73" s="553">
        <f t="shared" ref="G73:G96" si="2">+E73+F73</f>
        <v>9465</v>
      </c>
      <c r="H73" s="552">
        <v>52497</v>
      </c>
      <c r="I73" s="552">
        <v>873</v>
      </c>
      <c r="J73" s="552">
        <v>2979</v>
      </c>
      <c r="K73" s="552">
        <v>50391</v>
      </c>
      <c r="L73" s="552">
        <v>33116</v>
      </c>
      <c r="M73" s="552">
        <v>20254</v>
      </c>
      <c r="N73" s="554">
        <f t="shared" ref="N73:N96" si="3">+L73+M73</f>
        <v>53370</v>
      </c>
      <c r="O73" s="555">
        <v>187.98496725375776</v>
      </c>
      <c r="P73" s="555">
        <v>236.26453624706883</v>
      </c>
      <c r="Q73" s="555">
        <v>463.9741634382566</v>
      </c>
      <c r="R73" s="555">
        <v>168.42110098583049</v>
      </c>
      <c r="S73" s="555">
        <v>196.05074429825189</v>
      </c>
      <c r="T73" s="555">
        <v>178.67597071127818</v>
      </c>
      <c r="U73" s="556">
        <v>188.88629763999407</v>
      </c>
    </row>
    <row r="74" spans="1:21" ht="27.75" customHeight="1">
      <c r="A74" s="557">
        <v>75</v>
      </c>
      <c r="B74" s="551" t="s">
        <v>439</v>
      </c>
      <c r="C74" s="552">
        <v>3648</v>
      </c>
      <c r="D74" s="552">
        <v>19</v>
      </c>
      <c r="E74" s="552">
        <v>85</v>
      </c>
      <c r="F74" s="552">
        <v>3582</v>
      </c>
      <c r="G74" s="553">
        <f t="shared" si="2"/>
        <v>3667</v>
      </c>
      <c r="H74" s="552">
        <v>10453</v>
      </c>
      <c r="I74" s="552">
        <v>239</v>
      </c>
      <c r="J74" s="552">
        <v>1602</v>
      </c>
      <c r="K74" s="552">
        <v>9090</v>
      </c>
      <c r="L74" s="552">
        <v>5671</v>
      </c>
      <c r="M74" s="552">
        <v>5021</v>
      </c>
      <c r="N74" s="554">
        <f t="shared" si="3"/>
        <v>10692</v>
      </c>
      <c r="O74" s="555">
        <v>161.64640086167881</v>
      </c>
      <c r="P74" s="555">
        <v>282.63945025348539</v>
      </c>
      <c r="Q74" s="555">
        <v>271.15431123442369</v>
      </c>
      <c r="R74" s="555">
        <v>146.17289563391307</v>
      </c>
      <c r="S74" s="555">
        <v>175.68869390624084</v>
      </c>
      <c r="T74" s="555">
        <v>150.83009148896545</v>
      </c>
      <c r="U74" s="556">
        <v>164.34962979218949</v>
      </c>
    </row>
    <row r="75" spans="1:21" ht="27.75" customHeight="1">
      <c r="A75" s="557">
        <v>77</v>
      </c>
      <c r="B75" s="551" t="s">
        <v>440</v>
      </c>
      <c r="C75" s="552">
        <v>5981</v>
      </c>
      <c r="D75" s="552">
        <v>217</v>
      </c>
      <c r="E75" s="552">
        <v>30</v>
      </c>
      <c r="F75" s="552">
        <v>6168</v>
      </c>
      <c r="G75" s="553">
        <f t="shared" si="2"/>
        <v>6198</v>
      </c>
      <c r="H75" s="552">
        <v>22113</v>
      </c>
      <c r="I75" s="552">
        <v>1705</v>
      </c>
      <c r="J75" s="552">
        <v>543</v>
      </c>
      <c r="K75" s="552">
        <v>23275</v>
      </c>
      <c r="L75" s="552">
        <v>17422</v>
      </c>
      <c r="M75" s="552">
        <v>6396</v>
      </c>
      <c r="N75" s="554">
        <f t="shared" si="3"/>
        <v>23818</v>
      </c>
      <c r="O75" s="555">
        <v>186.43478596397625</v>
      </c>
      <c r="P75" s="555">
        <v>163.69528289919734</v>
      </c>
      <c r="Q75" s="555">
        <v>320.67046033367382</v>
      </c>
      <c r="R75" s="555">
        <v>181.48517165194863</v>
      </c>
      <c r="S75" s="555">
        <v>186.33826878991229</v>
      </c>
      <c r="T75" s="555">
        <v>180.47830186760464</v>
      </c>
      <c r="U75" s="556">
        <v>184.76592034786015</v>
      </c>
    </row>
    <row r="76" spans="1:21" ht="27.75" customHeight="1">
      <c r="A76" s="557">
        <v>78</v>
      </c>
      <c r="B76" s="551" t="s">
        <v>441</v>
      </c>
      <c r="C76" s="552">
        <v>1593</v>
      </c>
      <c r="D76" s="552">
        <v>674</v>
      </c>
      <c r="E76" s="552">
        <v>245</v>
      </c>
      <c r="F76" s="552">
        <v>2022</v>
      </c>
      <c r="G76" s="553">
        <f t="shared" si="2"/>
        <v>2267</v>
      </c>
      <c r="H76" s="552">
        <v>75492</v>
      </c>
      <c r="I76" s="552">
        <v>13950</v>
      </c>
      <c r="J76" s="552">
        <v>18725</v>
      </c>
      <c r="K76" s="552">
        <v>70717</v>
      </c>
      <c r="L76" s="552">
        <v>56814</v>
      </c>
      <c r="M76" s="552">
        <v>32628</v>
      </c>
      <c r="N76" s="554">
        <f t="shared" si="3"/>
        <v>89442</v>
      </c>
      <c r="O76" s="555">
        <v>176.08186474437477</v>
      </c>
      <c r="P76" s="555">
        <v>157.22597953580333</v>
      </c>
      <c r="Q76" s="555">
        <v>194.06460557518031</v>
      </c>
      <c r="R76" s="555">
        <v>161.80470086582969</v>
      </c>
      <c r="S76" s="555">
        <v>178.03511111314123</v>
      </c>
      <c r="T76" s="555">
        <v>162.56650651621257</v>
      </c>
      <c r="U76" s="556">
        <v>172.63045892571284</v>
      </c>
    </row>
    <row r="77" spans="1:21" ht="41.25" customHeight="1">
      <c r="A77" s="557">
        <v>79</v>
      </c>
      <c r="B77" s="551" t="s">
        <v>442</v>
      </c>
      <c r="C77" s="552">
        <v>8649</v>
      </c>
      <c r="D77" s="552">
        <v>96</v>
      </c>
      <c r="E77" s="552">
        <v>25</v>
      </c>
      <c r="F77" s="552">
        <v>8720</v>
      </c>
      <c r="G77" s="553">
        <f t="shared" si="2"/>
        <v>8745</v>
      </c>
      <c r="H77" s="552">
        <v>55209</v>
      </c>
      <c r="I77" s="552">
        <v>1116</v>
      </c>
      <c r="J77" s="552">
        <v>798</v>
      </c>
      <c r="K77" s="552">
        <v>55527</v>
      </c>
      <c r="L77" s="552">
        <v>35295</v>
      </c>
      <c r="M77" s="552">
        <v>21030</v>
      </c>
      <c r="N77" s="554">
        <f t="shared" si="3"/>
        <v>56325</v>
      </c>
      <c r="O77" s="555">
        <v>181.99235075892571</v>
      </c>
      <c r="P77" s="555">
        <v>172.50896404297305</v>
      </c>
      <c r="Q77" s="555">
        <v>278.96559864642239</v>
      </c>
      <c r="R77" s="555">
        <v>180.1936380870855</v>
      </c>
      <c r="S77" s="555">
        <v>183.79578429840527</v>
      </c>
      <c r="T77" s="555">
        <v>178.58379484968268</v>
      </c>
      <c r="U77" s="556">
        <v>181.80395852388708</v>
      </c>
    </row>
    <row r="78" spans="1:21" ht="27.75" customHeight="1">
      <c r="A78" s="557">
        <v>80</v>
      </c>
      <c r="B78" s="551" t="s">
        <v>443</v>
      </c>
      <c r="C78" s="552">
        <v>6323</v>
      </c>
      <c r="D78" s="552">
        <v>13683</v>
      </c>
      <c r="E78" s="552">
        <v>667</v>
      </c>
      <c r="F78" s="552">
        <v>19339</v>
      </c>
      <c r="G78" s="553">
        <f t="shared" si="2"/>
        <v>20006</v>
      </c>
      <c r="H78" s="552">
        <v>95903</v>
      </c>
      <c r="I78" s="552">
        <v>141940</v>
      </c>
      <c r="J78" s="552">
        <v>41518</v>
      </c>
      <c r="K78" s="552">
        <v>196325</v>
      </c>
      <c r="L78" s="552">
        <v>208207</v>
      </c>
      <c r="M78" s="552">
        <v>29636</v>
      </c>
      <c r="N78" s="554">
        <f t="shared" si="3"/>
        <v>237843</v>
      </c>
      <c r="O78" s="555">
        <v>174.3465676077266</v>
      </c>
      <c r="P78" s="555">
        <v>166.82954994575766</v>
      </c>
      <c r="Q78" s="555">
        <v>203.39272514341738</v>
      </c>
      <c r="R78" s="555">
        <v>162.70647495313796</v>
      </c>
      <c r="S78" s="555">
        <v>171.46570997853723</v>
      </c>
      <c r="T78" s="555">
        <v>156.43117475055541</v>
      </c>
      <c r="U78" s="556">
        <v>169.85559710360428</v>
      </c>
    </row>
    <row r="79" spans="1:21" ht="36.75" customHeight="1">
      <c r="A79" s="557">
        <v>81</v>
      </c>
      <c r="B79" s="551" t="s">
        <v>444</v>
      </c>
      <c r="C79" s="552">
        <v>19828</v>
      </c>
      <c r="D79" s="552">
        <v>13693</v>
      </c>
      <c r="E79" s="552">
        <v>3049</v>
      </c>
      <c r="F79" s="552">
        <v>30472</v>
      </c>
      <c r="G79" s="553">
        <f t="shared" si="2"/>
        <v>33521</v>
      </c>
      <c r="H79" s="552">
        <v>288257</v>
      </c>
      <c r="I79" s="552">
        <v>160358</v>
      </c>
      <c r="J79" s="552">
        <v>177421</v>
      </c>
      <c r="K79" s="552">
        <v>271194</v>
      </c>
      <c r="L79" s="552">
        <v>306756</v>
      </c>
      <c r="M79" s="552">
        <v>141859</v>
      </c>
      <c r="N79" s="554">
        <f t="shared" si="3"/>
        <v>448615</v>
      </c>
      <c r="O79" s="555">
        <v>193.22108567230222</v>
      </c>
      <c r="P79" s="555">
        <v>156.51585068280522</v>
      </c>
      <c r="Q79" s="555">
        <v>209.40825304046632</v>
      </c>
      <c r="R79" s="555">
        <v>157.85610309214454</v>
      </c>
      <c r="S79" s="555">
        <v>187.76543795222977</v>
      </c>
      <c r="T79" s="555">
        <v>161.46340006411216</v>
      </c>
      <c r="U79" s="556">
        <v>180.08426848218295</v>
      </c>
    </row>
    <row r="80" spans="1:21" ht="27.75" customHeight="1">
      <c r="A80" s="557">
        <v>82</v>
      </c>
      <c r="B80" s="551" t="s">
        <v>445</v>
      </c>
      <c r="C80" s="552">
        <v>42377</v>
      </c>
      <c r="D80" s="552">
        <v>740</v>
      </c>
      <c r="E80" s="552">
        <v>4998</v>
      </c>
      <c r="F80" s="552">
        <v>38119</v>
      </c>
      <c r="G80" s="553">
        <f t="shared" si="2"/>
        <v>43117</v>
      </c>
      <c r="H80" s="552">
        <v>443690</v>
      </c>
      <c r="I80" s="552">
        <v>29283</v>
      </c>
      <c r="J80" s="552">
        <v>128311</v>
      </c>
      <c r="K80" s="552">
        <v>344662</v>
      </c>
      <c r="L80" s="552">
        <v>269238</v>
      </c>
      <c r="M80" s="552">
        <v>203735</v>
      </c>
      <c r="N80" s="554">
        <f t="shared" si="3"/>
        <v>472973</v>
      </c>
      <c r="O80" s="555">
        <v>225.73227576069735</v>
      </c>
      <c r="P80" s="555">
        <v>191.38192388922857</v>
      </c>
      <c r="Q80" s="555">
        <v>217.22701490045449</v>
      </c>
      <c r="R80" s="555">
        <v>226.18778188586384</v>
      </c>
      <c r="S80" s="555">
        <v>240.35691256837103</v>
      </c>
      <c r="T80" s="555">
        <v>200.90025645442864</v>
      </c>
      <c r="U80" s="556">
        <v>223.56438181813064</v>
      </c>
    </row>
    <row r="81" spans="1:21" ht="27.75" customHeight="1">
      <c r="A81" s="557">
        <v>84</v>
      </c>
      <c r="B81" s="551" t="s">
        <v>446</v>
      </c>
      <c r="C81" s="552">
        <v>4963</v>
      </c>
      <c r="D81" s="552">
        <v>400</v>
      </c>
      <c r="E81" s="552">
        <v>4179</v>
      </c>
      <c r="F81" s="552">
        <v>1184</v>
      </c>
      <c r="G81" s="553">
        <f t="shared" si="2"/>
        <v>5363</v>
      </c>
      <c r="H81" s="552">
        <v>255815</v>
      </c>
      <c r="I81" s="552">
        <v>26304</v>
      </c>
      <c r="J81" s="552">
        <v>242296</v>
      </c>
      <c r="K81" s="552">
        <v>39823</v>
      </c>
      <c r="L81" s="552">
        <v>222441</v>
      </c>
      <c r="M81" s="552">
        <v>59678</v>
      </c>
      <c r="N81" s="554">
        <f t="shared" si="3"/>
        <v>282119</v>
      </c>
      <c r="O81" s="555">
        <v>192.47733058235445</v>
      </c>
      <c r="P81" s="555">
        <v>249.54050725726273</v>
      </c>
      <c r="Q81" s="555">
        <v>197.76971438152796</v>
      </c>
      <c r="R81" s="555">
        <v>199.03412038841913</v>
      </c>
      <c r="S81" s="555">
        <v>195.98218848649776</v>
      </c>
      <c r="T81" s="555">
        <v>205.59089657348005</v>
      </c>
      <c r="U81" s="556">
        <v>197.95465780439628</v>
      </c>
    </row>
    <row r="82" spans="1:21" ht="27.75" customHeight="1">
      <c r="A82" s="557">
        <v>85</v>
      </c>
      <c r="B82" s="551" t="s">
        <v>447</v>
      </c>
      <c r="C82" s="552">
        <v>32813</v>
      </c>
      <c r="D82" s="552">
        <v>1350</v>
      </c>
      <c r="E82" s="552">
        <v>7413</v>
      </c>
      <c r="F82" s="552">
        <v>26750</v>
      </c>
      <c r="G82" s="553">
        <f t="shared" si="2"/>
        <v>34163</v>
      </c>
      <c r="H82" s="552">
        <v>519089</v>
      </c>
      <c r="I82" s="552">
        <v>45116</v>
      </c>
      <c r="J82" s="552">
        <v>217990</v>
      </c>
      <c r="K82" s="552">
        <v>346215</v>
      </c>
      <c r="L82" s="552">
        <v>214700</v>
      </c>
      <c r="M82" s="552">
        <v>349505</v>
      </c>
      <c r="N82" s="554">
        <f t="shared" si="3"/>
        <v>564205</v>
      </c>
      <c r="O82" s="555">
        <v>191.75241755136753</v>
      </c>
      <c r="P82" s="555">
        <v>194.22339879630704</v>
      </c>
      <c r="Q82" s="555">
        <v>202.57131758066097</v>
      </c>
      <c r="R82" s="555">
        <v>185.35419017513686</v>
      </c>
      <c r="S82" s="555">
        <v>202.11408331067889</v>
      </c>
      <c r="T82" s="555">
        <v>185.11177452455044</v>
      </c>
      <c r="U82" s="556">
        <v>191.94068879173105</v>
      </c>
    </row>
    <row r="83" spans="1:21" ht="27.75" customHeight="1">
      <c r="A83" s="557">
        <v>86</v>
      </c>
      <c r="B83" s="551" t="s">
        <v>448</v>
      </c>
      <c r="C83" s="552">
        <v>33923</v>
      </c>
      <c r="D83" s="552">
        <v>1001</v>
      </c>
      <c r="E83" s="552">
        <v>3730</v>
      </c>
      <c r="F83" s="552">
        <v>31194</v>
      </c>
      <c r="G83" s="553">
        <f t="shared" si="2"/>
        <v>34924</v>
      </c>
      <c r="H83" s="552">
        <v>809092</v>
      </c>
      <c r="I83" s="552">
        <v>28178</v>
      </c>
      <c r="J83" s="552">
        <v>430483</v>
      </c>
      <c r="K83" s="552">
        <v>406787</v>
      </c>
      <c r="L83" s="552">
        <v>319531</v>
      </c>
      <c r="M83" s="552">
        <v>517739</v>
      </c>
      <c r="N83" s="554">
        <f t="shared" si="3"/>
        <v>837270</v>
      </c>
      <c r="O83" s="555">
        <v>240.15362727553742</v>
      </c>
      <c r="P83" s="555">
        <v>188.47170677717475</v>
      </c>
      <c r="Q83" s="555">
        <v>294.55062685161204</v>
      </c>
      <c r="R83" s="555">
        <v>174.14827822235088</v>
      </c>
      <c r="S83" s="555">
        <v>275.07423545879828</v>
      </c>
      <c r="T83" s="555">
        <v>213.03821231567508</v>
      </c>
      <c r="U83" s="556">
        <v>238.43290780849844</v>
      </c>
    </row>
    <row r="84" spans="1:21" ht="27.75" customHeight="1">
      <c r="A84" s="557">
        <v>87</v>
      </c>
      <c r="B84" s="551" t="s">
        <v>449</v>
      </c>
      <c r="C84" s="552">
        <v>2175</v>
      </c>
      <c r="D84" s="552">
        <v>29</v>
      </c>
      <c r="E84" s="552">
        <v>1378</v>
      </c>
      <c r="F84" s="552">
        <v>826</v>
      </c>
      <c r="G84" s="553">
        <f t="shared" si="2"/>
        <v>2204</v>
      </c>
      <c r="H84" s="552">
        <v>47971</v>
      </c>
      <c r="I84" s="552">
        <v>418</v>
      </c>
      <c r="J84" s="552">
        <v>29439</v>
      </c>
      <c r="K84" s="552">
        <v>18950</v>
      </c>
      <c r="L84" s="552">
        <v>16943</v>
      </c>
      <c r="M84" s="552">
        <v>31446</v>
      </c>
      <c r="N84" s="554">
        <f t="shared" si="3"/>
        <v>48389</v>
      </c>
      <c r="O84" s="555">
        <v>249.07153660161225</v>
      </c>
      <c r="P84" s="555">
        <v>299.42556347256351</v>
      </c>
      <c r="Q84" s="555">
        <v>317.39894781530018</v>
      </c>
      <c r="R84" s="555">
        <v>136.97512156597739</v>
      </c>
      <c r="S84" s="555">
        <v>260.57730907924804</v>
      </c>
      <c r="T84" s="555">
        <v>243.32243799001714</v>
      </c>
      <c r="U84" s="556">
        <v>249.54219406479035</v>
      </c>
    </row>
    <row r="85" spans="1:21" ht="27.75" customHeight="1">
      <c r="A85" s="557">
        <v>88</v>
      </c>
      <c r="B85" s="551" t="s">
        <v>450</v>
      </c>
      <c r="C85" s="552">
        <v>5905</v>
      </c>
      <c r="D85" s="552">
        <v>64</v>
      </c>
      <c r="E85" s="552">
        <v>746</v>
      </c>
      <c r="F85" s="552">
        <v>5223</v>
      </c>
      <c r="G85" s="553">
        <f t="shared" si="2"/>
        <v>5969</v>
      </c>
      <c r="H85" s="552">
        <v>63068</v>
      </c>
      <c r="I85" s="552">
        <v>1488</v>
      </c>
      <c r="J85" s="552">
        <v>8900</v>
      </c>
      <c r="K85" s="552">
        <v>55656</v>
      </c>
      <c r="L85" s="552">
        <v>18740</v>
      </c>
      <c r="M85" s="552">
        <v>45816</v>
      </c>
      <c r="N85" s="554">
        <f t="shared" si="3"/>
        <v>64556</v>
      </c>
      <c r="O85" s="555">
        <v>162.42912737900258</v>
      </c>
      <c r="P85" s="555">
        <v>189.46415736441767</v>
      </c>
      <c r="Q85" s="555">
        <v>198.17548002871689</v>
      </c>
      <c r="R85" s="555">
        <v>156.98914743287801</v>
      </c>
      <c r="S85" s="555">
        <v>191.10552295115923</v>
      </c>
      <c r="T85" s="555">
        <v>150.37578697395159</v>
      </c>
      <c r="U85" s="556">
        <v>163.09064935002152</v>
      </c>
    </row>
    <row r="86" spans="1:21" ht="45" customHeight="1">
      <c r="A86" s="557">
        <v>90</v>
      </c>
      <c r="B86" s="551" t="s">
        <v>451</v>
      </c>
      <c r="C86" s="552">
        <v>1511</v>
      </c>
      <c r="D86" s="552">
        <v>49</v>
      </c>
      <c r="E86" s="552">
        <v>87</v>
      </c>
      <c r="F86" s="552">
        <v>1473</v>
      </c>
      <c r="G86" s="553">
        <f t="shared" si="2"/>
        <v>1560</v>
      </c>
      <c r="H86" s="552">
        <v>12496</v>
      </c>
      <c r="I86" s="552">
        <v>1307</v>
      </c>
      <c r="J86" s="552">
        <v>6448</v>
      </c>
      <c r="K86" s="552">
        <v>7355</v>
      </c>
      <c r="L86" s="552">
        <v>8845</v>
      </c>
      <c r="M86" s="552">
        <v>4958</v>
      </c>
      <c r="N86" s="554">
        <f t="shared" si="3"/>
        <v>13803</v>
      </c>
      <c r="O86" s="555">
        <v>247.84709442130401</v>
      </c>
      <c r="P86" s="555">
        <v>234.89010423187679</v>
      </c>
      <c r="Q86" s="555">
        <v>322.10867186319177</v>
      </c>
      <c r="R86" s="555">
        <v>161.48140125059422</v>
      </c>
      <c r="S86" s="555">
        <v>255.98730545470843</v>
      </c>
      <c r="T86" s="555">
        <v>230.17919920141969</v>
      </c>
      <c r="U86" s="556">
        <v>246.66212553029476</v>
      </c>
    </row>
    <row r="87" spans="1:21" ht="41.25" customHeight="1">
      <c r="A87" s="557">
        <v>91</v>
      </c>
      <c r="B87" s="551" t="s">
        <v>452</v>
      </c>
      <c r="C87" s="552">
        <v>901</v>
      </c>
      <c r="D87" s="552">
        <v>90</v>
      </c>
      <c r="E87" s="552">
        <v>725</v>
      </c>
      <c r="F87" s="552">
        <v>266</v>
      </c>
      <c r="G87" s="553">
        <f t="shared" si="2"/>
        <v>991</v>
      </c>
      <c r="H87" s="552">
        <v>4672</v>
      </c>
      <c r="I87" s="552">
        <v>646</v>
      </c>
      <c r="J87" s="552">
        <v>3186</v>
      </c>
      <c r="K87" s="552">
        <v>2132</v>
      </c>
      <c r="L87" s="552">
        <v>3406</v>
      </c>
      <c r="M87" s="552">
        <v>1912</v>
      </c>
      <c r="N87" s="554">
        <f t="shared" si="3"/>
        <v>5318</v>
      </c>
      <c r="O87" s="555">
        <v>216.73282601663584</v>
      </c>
      <c r="P87" s="555">
        <v>212.45501418343918</v>
      </c>
      <c r="Q87" s="555">
        <v>223.66749000583928</v>
      </c>
      <c r="R87" s="555">
        <v>204.48540759794221</v>
      </c>
      <c r="S87" s="555">
        <v>222.84055075234403</v>
      </c>
      <c r="T87" s="555">
        <v>204.46937598230397</v>
      </c>
      <c r="U87" s="556">
        <v>216.29494814927477</v>
      </c>
    </row>
    <row r="88" spans="1:21" ht="27.75" customHeight="1">
      <c r="A88" s="557">
        <v>92</v>
      </c>
      <c r="B88" s="551" t="s">
        <v>453</v>
      </c>
      <c r="C88" s="552">
        <v>2452</v>
      </c>
      <c r="D88" s="552">
        <v>14</v>
      </c>
      <c r="E88" s="552">
        <v>8</v>
      </c>
      <c r="F88" s="552">
        <v>2458</v>
      </c>
      <c r="G88" s="553">
        <f t="shared" si="2"/>
        <v>2466</v>
      </c>
      <c r="H88" s="552">
        <v>5307</v>
      </c>
      <c r="I88" s="552">
        <v>69</v>
      </c>
      <c r="J88" s="552">
        <v>272</v>
      </c>
      <c r="K88" s="552">
        <v>5104</v>
      </c>
      <c r="L88" s="552">
        <v>3894</v>
      </c>
      <c r="M88" s="552">
        <v>1482</v>
      </c>
      <c r="N88" s="554">
        <f t="shared" si="3"/>
        <v>5376</v>
      </c>
      <c r="O88" s="555">
        <v>157.04830076004342</v>
      </c>
      <c r="P88" s="555">
        <v>138.94456612806701</v>
      </c>
      <c r="Q88" s="555">
        <v>352.91298411885248</v>
      </c>
      <c r="R88" s="555">
        <v>145.23459462325678</v>
      </c>
      <c r="S88" s="555">
        <v>154.34611652095853</v>
      </c>
      <c r="T88" s="555">
        <v>163.65613076902471</v>
      </c>
      <c r="U88" s="556">
        <v>156.83194312728418</v>
      </c>
    </row>
    <row r="89" spans="1:21" ht="27.75" customHeight="1">
      <c r="A89" s="557">
        <v>93</v>
      </c>
      <c r="B89" s="551" t="s">
        <v>454</v>
      </c>
      <c r="C89" s="552">
        <v>9367</v>
      </c>
      <c r="D89" s="552">
        <v>111</v>
      </c>
      <c r="E89" s="552">
        <v>137</v>
      </c>
      <c r="F89" s="552">
        <v>9341</v>
      </c>
      <c r="G89" s="553">
        <f t="shared" si="2"/>
        <v>9478</v>
      </c>
      <c r="H89" s="552">
        <v>52115</v>
      </c>
      <c r="I89" s="552">
        <v>2980</v>
      </c>
      <c r="J89" s="552">
        <v>3688</v>
      </c>
      <c r="K89" s="552">
        <v>51407</v>
      </c>
      <c r="L89" s="552">
        <v>37417</v>
      </c>
      <c r="M89" s="552">
        <v>17678</v>
      </c>
      <c r="N89" s="554">
        <f t="shared" si="3"/>
        <v>55095</v>
      </c>
      <c r="O89" s="555">
        <v>187.39327730670183</v>
      </c>
      <c r="P89" s="555">
        <v>267.87636433512688</v>
      </c>
      <c r="Q89" s="555">
        <v>229.79060371982129</v>
      </c>
      <c r="R89" s="555">
        <v>188.59103824398264</v>
      </c>
      <c r="S89" s="555">
        <v>204.09502945895588</v>
      </c>
      <c r="T89" s="555">
        <v>164.42886521100147</v>
      </c>
      <c r="U89" s="556">
        <v>191.74791453032077</v>
      </c>
    </row>
    <row r="90" spans="1:21" ht="27.75" customHeight="1">
      <c r="A90" s="557">
        <v>94</v>
      </c>
      <c r="B90" s="551" t="s">
        <v>455</v>
      </c>
      <c r="C90" s="552">
        <v>11322</v>
      </c>
      <c r="D90" s="552">
        <v>275</v>
      </c>
      <c r="E90" s="552">
        <v>715</v>
      </c>
      <c r="F90" s="552">
        <v>10882</v>
      </c>
      <c r="G90" s="553">
        <f t="shared" si="2"/>
        <v>11597</v>
      </c>
      <c r="H90" s="552">
        <v>56998</v>
      </c>
      <c r="I90" s="552">
        <v>6035</v>
      </c>
      <c r="J90" s="552">
        <v>17765</v>
      </c>
      <c r="K90" s="552">
        <v>45268</v>
      </c>
      <c r="L90" s="552">
        <v>39384</v>
      </c>
      <c r="M90" s="552">
        <v>23649</v>
      </c>
      <c r="N90" s="554">
        <f t="shared" si="3"/>
        <v>63033</v>
      </c>
      <c r="O90" s="555">
        <v>227.86166754995003</v>
      </c>
      <c r="P90" s="555">
        <v>177.70981149740965</v>
      </c>
      <c r="Q90" s="555">
        <v>180.3388164662465</v>
      </c>
      <c r="R90" s="555">
        <v>238.51549197464854</v>
      </c>
      <c r="S90" s="555">
        <v>223.26006524339704</v>
      </c>
      <c r="T90" s="555">
        <v>222.86390702051636</v>
      </c>
      <c r="U90" s="556">
        <v>223.12455832811563</v>
      </c>
    </row>
    <row r="91" spans="1:21" ht="27.75" customHeight="1">
      <c r="A91" s="557">
        <v>95</v>
      </c>
      <c r="B91" s="551" t="s">
        <v>456</v>
      </c>
      <c r="C91" s="552">
        <v>13113</v>
      </c>
      <c r="D91" s="552">
        <v>27</v>
      </c>
      <c r="E91" s="552">
        <v>9</v>
      </c>
      <c r="F91" s="552">
        <v>13131</v>
      </c>
      <c r="G91" s="553">
        <f t="shared" si="2"/>
        <v>13140</v>
      </c>
      <c r="H91" s="552">
        <v>55709</v>
      </c>
      <c r="I91" s="552">
        <v>49</v>
      </c>
      <c r="J91" s="552">
        <v>214</v>
      </c>
      <c r="K91" s="552">
        <v>55544</v>
      </c>
      <c r="L91" s="552">
        <v>42810</v>
      </c>
      <c r="M91" s="552">
        <v>12948</v>
      </c>
      <c r="N91" s="554">
        <f t="shared" si="3"/>
        <v>55758</v>
      </c>
      <c r="O91" s="555">
        <v>163.63461777751832</v>
      </c>
      <c r="P91" s="555">
        <v>138.18702371843918</v>
      </c>
      <c r="Q91" s="555">
        <v>164.1292821974605</v>
      </c>
      <c r="R91" s="555">
        <v>163.61124646628431</v>
      </c>
      <c r="S91" s="555">
        <v>164.72299786566398</v>
      </c>
      <c r="T91" s="555">
        <v>159.86469881474736</v>
      </c>
      <c r="U91" s="556">
        <v>163.61257155905713</v>
      </c>
    </row>
    <row r="92" spans="1:21" ht="27.75" customHeight="1">
      <c r="A92" s="557">
        <v>96</v>
      </c>
      <c r="B92" s="551" t="s">
        <v>457</v>
      </c>
      <c r="C92" s="552">
        <v>35605</v>
      </c>
      <c r="D92" s="552">
        <v>305</v>
      </c>
      <c r="E92" s="552">
        <v>142</v>
      </c>
      <c r="F92" s="552">
        <v>35768</v>
      </c>
      <c r="G92" s="553">
        <f t="shared" si="2"/>
        <v>35910</v>
      </c>
      <c r="H92" s="552">
        <v>114811</v>
      </c>
      <c r="I92" s="552">
        <v>3588</v>
      </c>
      <c r="J92" s="552">
        <v>6440</v>
      </c>
      <c r="K92" s="552">
        <v>111959</v>
      </c>
      <c r="L92" s="552">
        <v>55890</v>
      </c>
      <c r="M92" s="552">
        <v>62509</v>
      </c>
      <c r="N92" s="554">
        <f t="shared" si="3"/>
        <v>118399</v>
      </c>
      <c r="O92" s="555">
        <v>134.12180399416488</v>
      </c>
      <c r="P92" s="555">
        <v>197.59248645499562</v>
      </c>
      <c r="Q92" s="555">
        <v>211.68875223140492</v>
      </c>
      <c r="R92" s="555">
        <v>130.9869878301561</v>
      </c>
      <c r="S92" s="555">
        <v>143.89735969948109</v>
      </c>
      <c r="T92" s="555">
        <v>128.61906191453474</v>
      </c>
      <c r="U92" s="556">
        <v>135.97794635102244</v>
      </c>
    </row>
    <row r="93" spans="1:21" ht="42.75" customHeight="1">
      <c r="A93" s="557">
        <v>97</v>
      </c>
      <c r="B93" s="551" t="s">
        <v>458</v>
      </c>
      <c r="C93" s="552">
        <v>7007</v>
      </c>
      <c r="D93" s="552">
        <v>5</v>
      </c>
      <c r="E93" s="552">
        <v>4</v>
      </c>
      <c r="F93" s="552">
        <v>7008</v>
      </c>
      <c r="G93" s="553">
        <f t="shared" si="2"/>
        <v>7012</v>
      </c>
      <c r="H93" s="552">
        <v>8433</v>
      </c>
      <c r="I93" s="552">
        <v>10</v>
      </c>
      <c r="J93" s="552">
        <v>12</v>
      </c>
      <c r="K93" s="552">
        <v>8431</v>
      </c>
      <c r="L93" s="552">
        <v>1552</v>
      </c>
      <c r="M93" s="552">
        <v>6891</v>
      </c>
      <c r="N93" s="554">
        <f t="shared" si="3"/>
        <v>8443</v>
      </c>
      <c r="O93" s="555">
        <v>127.95846254065889</v>
      </c>
      <c r="P93" s="555">
        <v>125.12818181818183</v>
      </c>
      <c r="Q93" s="555">
        <v>133.0226045016077</v>
      </c>
      <c r="R93" s="555">
        <v>127.94940783639008</v>
      </c>
      <c r="S93" s="555">
        <v>143.52724202455389</v>
      </c>
      <c r="T93" s="555">
        <v>124.20726309196104</v>
      </c>
      <c r="U93" s="556">
        <v>127.9563945656554</v>
      </c>
    </row>
    <row r="94" spans="1:21" ht="41.25" customHeight="1">
      <c r="A94" s="557">
        <v>98</v>
      </c>
      <c r="B94" s="551" t="s">
        <v>459</v>
      </c>
      <c r="C94" s="552">
        <v>228</v>
      </c>
      <c r="D94" s="552">
        <v>2</v>
      </c>
      <c r="E94" s="552">
        <v>1</v>
      </c>
      <c r="F94" s="552">
        <v>229</v>
      </c>
      <c r="G94" s="553">
        <f t="shared" si="2"/>
        <v>230</v>
      </c>
      <c r="H94" s="552">
        <v>450</v>
      </c>
      <c r="I94" s="552">
        <v>3</v>
      </c>
      <c r="J94" s="552">
        <v>2</v>
      </c>
      <c r="K94" s="552">
        <v>451</v>
      </c>
      <c r="L94" s="552">
        <v>312</v>
      </c>
      <c r="M94" s="552">
        <v>141</v>
      </c>
      <c r="N94" s="554">
        <f t="shared" si="3"/>
        <v>453</v>
      </c>
      <c r="O94" s="555">
        <v>130.94502828910669</v>
      </c>
      <c r="P94" s="555">
        <v>423.5502222222222</v>
      </c>
      <c r="Q94" s="555">
        <v>575.70033333333333</v>
      </c>
      <c r="R94" s="555">
        <v>130.91713649733683</v>
      </c>
      <c r="S94" s="555">
        <v>136.54978692054857</v>
      </c>
      <c r="T94" s="555">
        <v>124.88729297693919</v>
      </c>
      <c r="U94" s="556">
        <v>133.02861618798954</v>
      </c>
    </row>
    <row r="95" spans="1:21" ht="27.75" customHeight="1">
      <c r="A95" s="557">
        <v>99</v>
      </c>
      <c r="B95" s="551" t="s">
        <v>460</v>
      </c>
      <c r="C95" s="552">
        <v>436</v>
      </c>
      <c r="D95" s="552">
        <v>1</v>
      </c>
      <c r="E95" s="552">
        <v>9</v>
      </c>
      <c r="F95" s="552">
        <v>428</v>
      </c>
      <c r="G95" s="553">
        <f t="shared" si="2"/>
        <v>437</v>
      </c>
      <c r="H95" s="552">
        <v>4739</v>
      </c>
      <c r="I95" s="552">
        <v>7</v>
      </c>
      <c r="J95" s="552">
        <v>65</v>
      </c>
      <c r="K95" s="552">
        <v>4681</v>
      </c>
      <c r="L95" s="552">
        <v>2755</v>
      </c>
      <c r="M95" s="552">
        <v>1991</v>
      </c>
      <c r="N95" s="554">
        <f t="shared" si="3"/>
        <v>4746</v>
      </c>
      <c r="O95" s="555">
        <v>428.45062695720253</v>
      </c>
      <c r="P95" s="555">
        <v>209.40309523809523</v>
      </c>
      <c r="Q95" s="555">
        <v>292.26793993677558</v>
      </c>
      <c r="R95" s="555">
        <v>430.00991450419775</v>
      </c>
      <c r="S95" s="555">
        <v>414.16103221020091</v>
      </c>
      <c r="T95" s="555">
        <v>447.82100755843385</v>
      </c>
      <c r="U95" s="556">
        <v>428.11768460213369</v>
      </c>
    </row>
    <row r="96" spans="1:21" ht="36.75" customHeight="1">
      <c r="A96" s="557"/>
      <c r="B96" s="558" t="s">
        <v>461</v>
      </c>
      <c r="C96" s="552">
        <v>54207</v>
      </c>
      <c r="D96" s="552">
        <v>0</v>
      </c>
      <c r="E96" s="552">
        <v>0</v>
      </c>
      <c r="F96" s="552">
        <v>54207</v>
      </c>
      <c r="G96" s="553">
        <f t="shared" si="2"/>
        <v>54207</v>
      </c>
      <c r="H96" s="552">
        <v>57473</v>
      </c>
      <c r="I96" s="552">
        <v>0</v>
      </c>
      <c r="J96" s="552">
        <v>0</v>
      </c>
      <c r="K96" s="552">
        <v>57473</v>
      </c>
      <c r="L96" s="552">
        <v>3850</v>
      </c>
      <c r="M96" s="552">
        <v>53623</v>
      </c>
      <c r="N96" s="554">
        <f t="shared" si="3"/>
        <v>57473</v>
      </c>
      <c r="O96" s="555">
        <v>126.47856236841601</v>
      </c>
      <c r="P96" s="555">
        <v>0</v>
      </c>
      <c r="Q96" s="555">
        <v>0</v>
      </c>
      <c r="R96" s="555">
        <v>126.47856236841601</v>
      </c>
      <c r="S96" s="555">
        <v>163.96282077922112</v>
      </c>
      <c r="T96" s="555">
        <v>123.78728446748566</v>
      </c>
      <c r="U96" s="556">
        <v>126.47856236841601</v>
      </c>
    </row>
    <row r="97" spans="1:21" ht="42" customHeight="1">
      <c r="A97" s="821" t="s">
        <v>925</v>
      </c>
      <c r="B97" s="821"/>
      <c r="C97" s="559">
        <f t="shared" ref="C97:G97" si="4">SUM(C8:C96)</f>
        <v>1876081</v>
      </c>
      <c r="D97" s="559">
        <f t="shared" si="4"/>
        <v>164098</v>
      </c>
      <c r="E97" s="559">
        <f t="shared" si="4"/>
        <v>39918</v>
      </c>
      <c r="F97" s="559">
        <f t="shared" si="4"/>
        <v>2000261</v>
      </c>
      <c r="G97" s="560">
        <f t="shared" si="4"/>
        <v>2040179</v>
      </c>
      <c r="H97" s="559">
        <f>SUM(H8:H96)</f>
        <v>14051227</v>
      </c>
      <c r="I97" s="559">
        <f t="shared" ref="I97:N97" si="5">SUM(I8:I96)</f>
        <v>1974073</v>
      </c>
      <c r="J97" s="559">
        <f t="shared" si="5"/>
        <v>1794393</v>
      </c>
      <c r="K97" s="559">
        <f t="shared" si="5"/>
        <v>14230907</v>
      </c>
      <c r="L97" s="559">
        <f t="shared" si="5"/>
        <v>11132269</v>
      </c>
      <c r="M97" s="559">
        <f t="shared" si="5"/>
        <v>4893031</v>
      </c>
      <c r="N97" s="560">
        <f t="shared" si="5"/>
        <v>16025300</v>
      </c>
      <c r="O97" s="561">
        <v>195.26413698799681</v>
      </c>
      <c r="P97" s="561">
        <v>165.25930749058617</v>
      </c>
      <c r="Q97" s="561">
        <v>260.6039233118276</v>
      </c>
      <c r="R97" s="561">
        <v>183.01538372619831</v>
      </c>
      <c r="S97" s="561">
        <v>197.09737342178281</v>
      </c>
      <c r="T97" s="561">
        <v>179.87519253891719</v>
      </c>
      <c r="U97" s="561">
        <v>191.99045868080594</v>
      </c>
    </row>
    <row r="98" spans="1:21" ht="18.75">
      <c r="A98" s="343" t="s">
        <v>332</v>
      </c>
      <c r="E98" s="334"/>
      <c r="F98" s="334"/>
      <c r="G98" s="344"/>
    </row>
    <row r="99" spans="1:21" ht="15" customHeight="1">
      <c r="A99" s="819" t="s">
        <v>833</v>
      </c>
      <c r="B99" s="819"/>
      <c r="C99" s="819"/>
      <c r="D99" s="819"/>
      <c r="E99" s="819"/>
      <c r="F99" s="819"/>
      <c r="G99" s="819"/>
      <c r="H99" s="819"/>
      <c r="I99" s="819"/>
      <c r="J99" s="819"/>
      <c r="K99" s="819"/>
      <c r="L99" s="819"/>
      <c r="M99" s="819"/>
      <c r="N99" s="819"/>
      <c r="O99" s="819"/>
      <c r="P99" s="819" t="s">
        <v>271</v>
      </c>
      <c r="Q99" s="819"/>
      <c r="R99" s="819"/>
      <c r="S99" s="819"/>
      <c r="T99" s="819"/>
      <c r="U99" s="819"/>
    </row>
    <row r="100" spans="1:21">
      <c r="E100" s="341"/>
      <c r="F100" s="341"/>
      <c r="G100" s="344"/>
    </row>
    <row r="101" spans="1:21">
      <c r="E101" s="341"/>
      <c r="F101" s="341"/>
      <c r="G101" s="344"/>
    </row>
    <row r="102" spans="1:21">
      <c r="E102" s="341"/>
      <c r="F102" s="341"/>
      <c r="G102" s="344"/>
      <c r="K102" s="345"/>
    </row>
    <row r="103" spans="1:21">
      <c r="E103" s="341"/>
      <c r="F103" s="341"/>
      <c r="G103" s="344"/>
    </row>
    <row r="104" spans="1:21">
      <c r="C104" s="346"/>
      <c r="D104" s="346"/>
      <c r="E104" s="346"/>
      <c r="F104" s="346"/>
      <c r="G104" s="346"/>
      <c r="H104" s="346"/>
      <c r="I104" s="346"/>
      <c r="J104" s="346"/>
      <c r="K104" s="346"/>
      <c r="L104" s="346"/>
      <c r="M104" s="346"/>
      <c r="N104" s="346"/>
      <c r="O104" s="346"/>
      <c r="P104" s="346"/>
      <c r="Q104" s="346"/>
      <c r="R104" s="346"/>
      <c r="S104" s="346"/>
      <c r="T104" s="346"/>
      <c r="U104" s="346"/>
    </row>
    <row r="105" spans="1:21">
      <c r="E105" s="341"/>
      <c r="F105" s="341"/>
      <c r="G105" s="344"/>
    </row>
    <row r="106" spans="1:21">
      <c r="E106" s="341"/>
      <c r="F106" s="341"/>
      <c r="G106" s="344"/>
    </row>
    <row r="107" spans="1:21">
      <c r="E107" s="341"/>
      <c r="F107" s="341"/>
      <c r="G107" s="344"/>
    </row>
    <row r="108" spans="1:21">
      <c r="E108" s="341"/>
      <c r="F108" s="341"/>
      <c r="G108" s="344"/>
    </row>
    <row r="109" spans="1:21">
      <c r="E109" s="341"/>
      <c r="F109" s="341"/>
      <c r="G109" s="344"/>
    </row>
    <row r="110" spans="1:21">
      <c r="E110" s="341"/>
      <c r="F110" s="341"/>
      <c r="G110" s="344"/>
    </row>
    <row r="111" spans="1:21">
      <c r="E111" s="341"/>
      <c r="F111" s="341"/>
      <c r="G111" s="344"/>
    </row>
    <row r="112" spans="1:21">
      <c r="E112" s="341"/>
      <c r="F112" s="341"/>
      <c r="G112" s="344"/>
    </row>
    <row r="113" spans="5:7">
      <c r="E113" s="341"/>
      <c r="F113" s="341"/>
      <c r="G113" s="344"/>
    </row>
    <row r="114" spans="5:7">
      <c r="E114" s="341"/>
      <c r="F114" s="341"/>
      <c r="G114" s="344"/>
    </row>
    <row r="115" spans="5:7">
      <c r="E115" s="341"/>
      <c r="F115" s="341"/>
      <c r="G115" s="344"/>
    </row>
    <row r="116" spans="5:7">
      <c r="E116" s="341"/>
      <c r="F116" s="341"/>
      <c r="G116" s="344"/>
    </row>
    <row r="117" spans="5:7">
      <c r="E117" s="341"/>
      <c r="F117" s="341"/>
      <c r="G117" s="344"/>
    </row>
    <row r="118" spans="5:7">
      <c r="E118" s="341"/>
      <c r="F118" s="341"/>
      <c r="G118" s="344"/>
    </row>
    <row r="119" spans="5:7">
      <c r="E119" s="341"/>
      <c r="F119" s="341"/>
      <c r="G119" s="344"/>
    </row>
    <row r="120" spans="5:7">
      <c r="E120" s="341"/>
      <c r="F120" s="341"/>
      <c r="G120" s="344"/>
    </row>
    <row r="121" spans="5:7">
      <c r="E121" s="341"/>
      <c r="F121" s="341"/>
      <c r="G121" s="344"/>
    </row>
    <row r="122" spans="5:7">
      <c r="E122" s="341"/>
      <c r="F122" s="341"/>
      <c r="G122" s="344"/>
    </row>
    <row r="123" spans="5:7">
      <c r="E123" s="341"/>
      <c r="F123" s="341"/>
      <c r="G123" s="344"/>
    </row>
    <row r="124" spans="5:7">
      <c r="E124" s="341"/>
      <c r="F124" s="341"/>
      <c r="G124" s="344"/>
    </row>
    <row r="125" spans="5:7">
      <c r="E125" s="341"/>
      <c r="F125" s="341"/>
      <c r="G125" s="344"/>
    </row>
    <row r="126" spans="5:7">
      <c r="E126" s="341"/>
      <c r="F126" s="341"/>
      <c r="G126" s="344"/>
    </row>
    <row r="127" spans="5:7">
      <c r="E127" s="341"/>
      <c r="F127" s="341"/>
      <c r="G127" s="344"/>
    </row>
    <row r="128" spans="5:7">
      <c r="E128" s="341"/>
      <c r="F128" s="341"/>
      <c r="G128" s="344"/>
    </row>
    <row r="129" spans="5:7">
      <c r="E129" s="341"/>
      <c r="F129" s="341"/>
      <c r="G129" s="344"/>
    </row>
    <row r="130" spans="5:7">
      <c r="E130" s="341"/>
      <c r="F130" s="341"/>
      <c r="G130" s="344"/>
    </row>
    <row r="131" spans="5:7">
      <c r="E131" s="341"/>
      <c r="F131" s="341"/>
      <c r="G131" s="344"/>
    </row>
    <row r="132" spans="5:7">
      <c r="E132" s="341"/>
      <c r="F132" s="341"/>
      <c r="G132" s="344"/>
    </row>
    <row r="133" spans="5:7">
      <c r="E133" s="341"/>
      <c r="F133" s="341"/>
      <c r="G133" s="344"/>
    </row>
    <row r="134" spans="5:7">
      <c r="E134" s="341"/>
      <c r="F134" s="341"/>
      <c r="G134" s="344"/>
    </row>
    <row r="135" spans="5:7">
      <c r="E135" s="341"/>
      <c r="F135" s="341"/>
      <c r="G135" s="344"/>
    </row>
    <row r="136" spans="5:7">
      <c r="E136" s="341"/>
      <c r="F136" s="341"/>
      <c r="G136" s="344"/>
    </row>
    <row r="137" spans="5:7">
      <c r="E137" s="341"/>
      <c r="F137" s="341"/>
      <c r="G137" s="344"/>
    </row>
    <row r="138" spans="5:7">
      <c r="E138" s="341"/>
      <c r="F138" s="341"/>
      <c r="G138" s="344"/>
    </row>
    <row r="139" spans="5:7">
      <c r="E139" s="341"/>
      <c r="F139" s="341"/>
      <c r="G139" s="344"/>
    </row>
    <row r="140" spans="5:7">
      <c r="E140" s="341"/>
      <c r="F140" s="341"/>
      <c r="G140" s="344"/>
    </row>
    <row r="141" spans="5:7">
      <c r="E141" s="341"/>
      <c r="F141" s="341"/>
      <c r="G141" s="344"/>
    </row>
    <row r="142" spans="5:7">
      <c r="E142" s="341"/>
      <c r="F142" s="341"/>
      <c r="G142" s="344"/>
    </row>
    <row r="143" spans="5:7">
      <c r="E143" s="341"/>
      <c r="F143" s="341"/>
      <c r="G143" s="344"/>
    </row>
    <row r="144" spans="5:7">
      <c r="E144" s="341"/>
      <c r="F144" s="341"/>
      <c r="G144" s="344"/>
    </row>
    <row r="145" spans="5:7">
      <c r="E145" s="341"/>
      <c r="F145" s="341"/>
      <c r="G145" s="344"/>
    </row>
    <row r="146" spans="5:7">
      <c r="E146" s="341"/>
      <c r="F146" s="341"/>
      <c r="G146" s="344"/>
    </row>
    <row r="147" spans="5:7">
      <c r="E147" s="341"/>
      <c r="F147" s="341"/>
      <c r="G147" s="344"/>
    </row>
    <row r="148" spans="5:7">
      <c r="E148" s="341"/>
      <c r="F148" s="341"/>
      <c r="G148" s="344"/>
    </row>
    <row r="149" spans="5:7">
      <c r="E149" s="341"/>
      <c r="F149" s="341"/>
      <c r="G149" s="344"/>
    </row>
    <row r="150" spans="5:7">
      <c r="E150" s="341"/>
      <c r="F150" s="341"/>
      <c r="G150" s="344"/>
    </row>
    <row r="151" spans="5:7">
      <c r="E151" s="341"/>
      <c r="F151" s="341"/>
      <c r="G151" s="344"/>
    </row>
    <row r="152" spans="5:7">
      <c r="E152" s="341"/>
      <c r="F152" s="341"/>
      <c r="G152" s="344"/>
    </row>
    <row r="153" spans="5:7">
      <c r="E153" s="341"/>
      <c r="F153" s="341"/>
      <c r="G153" s="344"/>
    </row>
    <row r="154" spans="5:7">
      <c r="E154" s="341"/>
      <c r="F154" s="341"/>
      <c r="G154" s="344"/>
    </row>
    <row r="155" spans="5:7">
      <c r="E155" s="341"/>
      <c r="F155" s="341"/>
      <c r="G155" s="344"/>
    </row>
    <row r="156" spans="5:7">
      <c r="E156" s="341"/>
      <c r="F156" s="341"/>
      <c r="G156" s="344"/>
    </row>
    <row r="157" spans="5:7">
      <c r="E157" s="341"/>
      <c r="F157" s="341"/>
      <c r="G157" s="344"/>
    </row>
    <row r="158" spans="5:7">
      <c r="E158" s="341"/>
      <c r="F158" s="341"/>
      <c r="G158" s="344"/>
    </row>
    <row r="159" spans="5:7">
      <c r="E159" s="341"/>
      <c r="F159" s="341"/>
      <c r="G159" s="344"/>
    </row>
    <row r="160" spans="5:7">
      <c r="E160" s="341"/>
      <c r="F160" s="341"/>
      <c r="G160" s="344"/>
    </row>
    <row r="161" spans="5:7">
      <c r="E161" s="341"/>
      <c r="F161" s="341"/>
      <c r="G161" s="344"/>
    </row>
    <row r="162" spans="5:7">
      <c r="E162" s="341"/>
      <c r="F162" s="341"/>
      <c r="G162" s="344"/>
    </row>
    <row r="163" spans="5:7">
      <c r="E163" s="341"/>
      <c r="F163" s="341"/>
      <c r="G163" s="344"/>
    </row>
    <row r="164" spans="5:7">
      <c r="E164" s="341"/>
      <c r="F164" s="341"/>
      <c r="G164" s="344"/>
    </row>
    <row r="165" spans="5:7">
      <c r="E165" s="341"/>
      <c r="F165" s="341"/>
      <c r="G165" s="344"/>
    </row>
    <row r="166" spans="5:7">
      <c r="E166" s="341"/>
      <c r="F166" s="341"/>
      <c r="G166" s="344"/>
    </row>
    <row r="167" spans="5:7">
      <c r="E167" s="341"/>
      <c r="F167" s="341"/>
      <c r="G167" s="344"/>
    </row>
    <row r="168" spans="5:7">
      <c r="E168" s="341"/>
      <c r="F168" s="341"/>
      <c r="G168" s="344"/>
    </row>
    <row r="169" spans="5:7">
      <c r="E169" s="341"/>
      <c r="F169" s="341"/>
      <c r="G169" s="344"/>
    </row>
    <row r="170" spans="5:7">
      <c r="E170" s="341"/>
      <c r="F170" s="341"/>
      <c r="G170" s="344"/>
    </row>
    <row r="171" spans="5:7">
      <c r="E171" s="341"/>
      <c r="F171" s="341"/>
      <c r="G171" s="344"/>
    </row>
    <row r="172" spans="5:7">
      <c r="E172" s="341"/>
      <c r="F172" s="341"/>
      <c r="G172" s="344"/>
    </row>
    <row r="173" spans="5:7">
      <c r="E173" s="341"/>
      <c r="F173" s="341"/>
      <c r="G173" s="344"/>
    </row>
    <row r="174" spans="5:7">
      <c r="E174" s="341"/>
      <c r="F174" s="341"/>
      <c r="G174" s="344"/>
    </row>
    <row r="175" spans="5:7">
      <c r="E175" s="341"/>
      <c r="F175" s="341"/>
      <c r="G175" s="344"/>
    </row>
    <row r="176" spans="5:7">
      <c r="E176" s="341"/>
      <c r="F176" s="341"/>
      <c r="G176" s="344"/>
    </row>
    <row r="177" spans="5:7">
      <c r="E177" s="341"/>
      <c r="F177" s="341"/>
      <c r="G177" s="344"/>
    </row>
    <row r="178" spans="5:7">
      <c r="E178" s="341"/>
      <c r="F178" s="341"/>
      <c r="G178" s="344"/>
    </row>
    <row r="179" spans="5:7">
      <c r="E179" s="341"/>
      <c r="F179" s="341"/>
      <c r="G179" s="344"/>
    </row>
    <row r="180" spans="5:7">
      <c r="E180" s="341"/>
      <c r="F180" s="341"/>
      <c r="G180" s="344"/>
    </row>
    <row r="181" spans="5:7">
      <c r="E181" s="341"/>
      <c r="F181" s="341"/>
      <c r="G181" s="344"/>
    </row>
    <row r="182" spans="5:7">
      <c r="E182" s="341"/>
      <c r="F182" s="341"/>
      <c r="G182" s="344"/>
    </row>
    <row r="183" spans="5:7">
      <c r="E183" s="341"/>
      <c r="F183" s="341"/>
      <c r="G183" s="344"/>
    </row>
    <row r="184" spans="5:7">
      <c r="E184" s="341"/>
      <c r="F184" s="341"/>
      <c r="G184" s="344"/>
    </row>
    <row r="185" spans="5:7">
      <c r="E185" s="341"/>
      <c r="F185" s="341"/>
      <c r="G185" s="344"/>
    </row>
    <row r="186" spans="5:7">
      <c r="E186" s="341"/>
      <c r="F186" s="341"/>
      <c r="G186" s="344"/>
    </row>
    <row r="187" spans="5:7">
      <c r="E187" s="341"/>
      <c r="F187" s="341"/>
      <c r="G187" s="344"/>
    </row>
    <row r="188" spans="5:7">
      <c r="E188" s="341"/>
      <c r="F188" s="341"/>
      <c r="G188" s="344"/>
    </row>
    <row r="189" spans="5:7">
      <c r="E189" s="341"/>
      <c r="F189" s="341"/>
      <c r="G189" s="344"/>
    </row>
    <row r="190" spans="5:7">
      <c r="E190" s="341"/>
      <c r="F190" s="341"/>
      <c r="G190" s="344"/>
    </row>
    <row r="191" spans="5:7">
      <c r="E191" s="341"/>
      <c r="F191" s="341"/>
      <c r="G191" s="344"/>
    </row>
    <row r="192" spans="5:7">
      <c r="E192" s="341"/>
      <c r="F192" s="341"/>
      <c r="G192" s="344"/>
    </row>
    <row r="193" spans="5:7">
      <c r="E193" s="341"/>
      <c r="F193" s="341"/>
      <c r="G193" s="344"/>
    </row>
    <row r="194" spans="5:7">
      <c r="E194" s="341"/>
      <c r="F194" s="341"/>
      <c r="G194" s="344"/>
    </row>
    <row r="195" spans="5:7">
      <c r="E195" s="341"/>
      <c r="F195" s="341"/>
      <c r="G195" s="344"/>
    </row>
    <row r="196" spans="5:7">
      <c r="E196" s="341"/>
      <c r="F196" s="341"/>
      <c r="G196" s="344"/>
    </row>
    <row r="197" spans="5:7">
      <c r="E197" s="341"/>
      <c r="F197" s="341"/>
      <c r="G197" s="344"/>
    </row>
    <row r="198" spans="5:7">
      <c r="E198" s="341"/>
      <c r="F198" s="341"/>
      <c r="G198" s="344"/>
    </row>
    <row r="199" spans="5:7">
      <c r="E199" s="341"/>
      <c r="F199" s="341"/>
      <c r="G199" s="344"/>
    </row>
    <row r="200" spans="5:7">
      <c r="E200" s="341"/>
      <c r="F200" s="341"/>
      <c r="G200" s="344"/>
    </row>
    <row r="201" spans="5:7">
      <c r="E201" s="341"/>
      <c r="F201" s="341"/>
      <c r="G201" s="344"/>
    </row>
    <row r="202" spans="5:7">
      <c r="E202" s="341"/>
      <c r="F202" s="341"/>
      <c r="G202" s="344"/>
    </row>
    <row r="203" spans="5:7">
      <c r="E203" s="341"/>
      <c r="F203" s="341"/>
      <c r="G203" s="344"/>
    </row>
    <row r="204" spans="5:7">
      <c r="E204" s="341"/>
      <c r="F204" s="341"/>
      <c r="G204" s="344"/>
    </row>
    <row r="205" spans="5:7">
      <c r="E205" s="341"/>
      <c r="F205" s="341"/>
      <c r="G205" s="344"/>
    </row>
    <row r="206" spans="5:7">
      <c r="E206" s="341"/>
      <c r="F206" s="341"/>
      <c r="G206" s="344"/>
    </row>
    <row r="207" spans="5:7">
      <c r="E207" s="341"/>
      <c r="F207" s="341"/>
      <c r="G207" s="344"/>
    </row>
    <row r="208" spans="5:7">
      <c r="E208" s="341"/>
      <c r="F208" s="341"/>
      <c r="G208" s="344"/>
    </row>
    <row r="209" spans="5:7">
      <c r="E209" s="341"/>
      <c r="F209" s="341"/>
      <c r="G209" s="344"/>
    </row>
    <row r="210" spans="5:7">
      <c r="E210" s="341"/>
      <c r="F210" s="341"/>
      <c r="G210" s="344"/>
    </row>
    <row r="211" spans="5:7">
      <c r="E211" s="341"/>
      <c r="F211" s="341"/>
      <c r="G211" s="344"/>
    </row>
    <row r="212" spans="5:7">
      <c r="E212" s="341"/>
      <c r="F212" s="341"/>
      <c r="G212" s="344"/>
    </row>
    <row r="213" spans="5:7">
      <c r="E213" s="341"/>
      <c r="F213" s="341"/>
      <c r="G213" s="344"/>
    </row>
    <row r="214" spans="5:7">
      <c r="E214" s="341"/>
      <c r="F214" s="341"/>
      <c r="G214" s="344"/>
    </row>
    <row r="215" spans="5:7">
      <c r="E215" s="341"/>
      <c r="F215" s="341"/>
      <c r="G215" s="344"/>
    </row>
    <row r="216" spans="5:7">
      <c r="E216" s="341"/>
      <c r="F216" s="341"/>
      <c r="G216" s="344"/>
    </row>
    <row r="217" spans="5:7">
      <c r="E217" s="341"/>
      <c r="F217" s="341"/>
      <c r="G217" s="344"/>
    </row>
    <row r="218" spans="5:7">
      <c r="E218" s="341"/>
      <c r="F218" s="341"/>
      <c r="G218" s="344"/>
    </row>
    <row r="219" spans="5:7">
      <c r="E219" s="341"/>
      <c r="F219" s="341"/>
      <c r="G219" s="344"/>
    </row>
    <row r="220" spans="5:7">
      <c r="E220" s="341"/>
      <c r="F220" s="341"/>
      <c r="G220" s="344"/>
    </row>
    <row r="221" spans="5:7">
      <c r="E221" s="341"/>
      <c r="F221" s="341"/>
      <c r="G221" s="344"/>
    </row>
    <row r="222" spans="5:7">
      <c r="E222" s="341"/>
      <c r="F222" s="341"/>
      <c r="G222" s="344"/>
    </row>
    <row r="223" spans="5:7">
      <c r="E223" s="341"/>
      <c r="F223" s="341"/>
      <c r="G223" s="344"/>
    </row>
    <row r="224" spans="5:7">
      <c r="E224" s="341"/>
      <c r="F224" s="341"/>
      <c r="G224" s="344"/>
    </row>
    <row r="225" spans="5:7">
      <c r="E225" s="341"/>
      <c r="F225" s="341"/>
      <c r="G225" s="344"/>
    </row>
    <row r="226" spans="5:7">
      <c r="E226" s="341"/>
      <c r="F226" s="341"/>
      <c r="G226" s="344"/>
    </row>
    <row r="227" spans="5:7">
      <c r="E227" s="341"/>
      <c r="F227" s="341"/>
      <c r="G227" s="344"/>
    </row>
    <row r="228" spans="5:7">
      <c r="E228" s="341"/>
      <c r="F228" s="341"/>
      <c r="G228" s="344"/>
    </row>
    <row r="229" spans="5:7">
      <c r="E229" s="341"/>
      <c r="F229" s="341"/>
      <c r="G229" s="344"/>
    </row>
    <row r="230" spans="5:7">
      <c r="E230" s="341"/>
      <c r="F230" s="341"/>
      <c r="G230" s="344"/>
    </row>
    <row r="231" spans="5:7">
      <c r="E231" s="341"/>
      <c r="F231" s="341"/>
      <c r="G231" s="344"/>
    </row>
    <row r="232" spans="5:7">
      <c r="E232" s="341"/>
      <c r="F232" s="341"/>
      <c r="G232" s="344"/>
    </row>
    <row r="233" spans="5:7">
      <c r="E233" s="341"/>
      <c r="F233" s="341"/>
      <c r="G233" s="344"/>
    </row>
    <row r="234" spans="5:7">
      <c r="E234" s="341"/>
      <c r="F234" s="341"/>
      <c r="G234" s="344"/>
    </row>
    <row r="235" spans="5:7">
      <c r="E235" s="341"/>
      <c r="F235" s="341"/>
      <c r="G235" s="344"/>
    </row>
    <row r="236" spans="5:7">
      <c r="E236" s="341"/>
      <c r="F236" s="341"/>
      <c r="G236" s="344"/>
    </row>
    <row r="237" spans="5:7">
      <c r="E237" s="341"/>
      <c r="F237" s="341"/>
      <c r="G237" s="344"/>
    </row>
    <row r="238" spans="5:7">
      <c r="E238" s="341"/>
      <c r="F238" s="341"/>
      <c r="G238" s="344"/>
    </row>
    <row r="239" spans="5:7">
      <c r="E239" s="341"/>
      <c r="F239" s="341"/>
      <c r="G239" s="344"/>
    </row>
    <row r="240" spans="5:7">
      <c r="E240" s="341"/>
      <c r="F240" s="341"/>
      <c r="G240" s="344"/>
    </row>
    <row r="241" spans="5:7">
      <c r="E241" s="341"/>
      <c r="F241" s="341"/>
      <c r="G241" s="344"/>
    </row>
    <row r="242" spans="5:7">
      <c r="E242" s="341"/>
      <c r="F242" s="341"/>
      <c r="G242" s="344"/>
    </row>
    <row r="243" spans="5:7">
      <c r="E243" s="341"/>
      <c r="F243" s="341"/>
      <c r="G243" s="344"/>
    </row>
    <row r="244" spans="5:7">
      <c r="E244" s="341"/>
      <c r="F244" s="341"/>
      <c r="G244" s="344"/>
    </row>
    <row r="245" spans="5:7">
      <c r="E245" s="341"/>
      <c r="F245" s="341"/>
      <c r="G245" s="344"/>
    </row>
    <row r="246" spans="5:7">
      <c r="E246" s="341"/>
      <c r="F246" s="341"/>
      <c r="G246" s="344"/>
    </row>
    <row r="247" spans="5:7">
      <c r="E247" s="341"/>
      <c r="F247" s="341"/>
      <c r="G247" s="344"/>
    </row>
    <row r="248" spans="5:7">
      <c r="E248" s="341"/>
      <c r="F248" s="341"/>
      <c r="G248" s="344"/>
    </row>
    <row r="249" spans="5:7">
      <c r="E249" s="341"/>
      <c r="F249" s="341"/>
      <c r="G249" s="344"/>
    </row>
    <row r="250" spans="5:7">
      <c r="E250" s="341"/>
      <c r="F250" s="341"/>
      <c r="G250" s="344"/>
    </row>
    <row r="251" spans="5:7">
      <c r="E251" s="341"/>
      <c r="F251" s="341"/>
      <c r="G251" s="344"/>
    </row>
    <row r="252" spans="5:7">
      <c r="E252" s="341"/>
      <c r="F252" s="341"/>
      <c r="G252" s="344"/>
    </row>
    <row r="253" spans="5:7">
      <c r="E253" s="341"/>
      <c r="F253" s="341"/>
      <c r="G253" s="344"/>
    </row>
    <row r="254" spans="5:7">
      <c r="E254" s="341"/>
      <c r="F254" s="341"/>
      <c r="G254" s="344"/>
    </row>
    <row r="255" spans="5:7">
      <c r="E255" s="341"/>
      <c r="F255" s="341"/>
      <c r="G255" s="344"/>
    </row>
    <row r="256" spans="5:7">
      <c r="E256" s="341"/>
      <c r="F256" s="341"/>
      <c r="G256" s="344"/>
    </row>
    <row r="257" spans="5:7">
      <c r="E257" s="341"/>
      <c r="F257" s="341"/>
      <c r="G257" s="344"/>
    </row>
    <row r="258" spans="5:7">
      <c r="E258" s="341"/>
      <c r="F258" s="341"/>
      <c r="G258" s="344"/>
    </row>
    <row r="259" spans="5:7">
      <c r="E259" s="341"/>
      <c r="F259" s="341"/>
      <c r="G259" s="344"/>
    </row>
    <row r="260" spans="5:7">
      <c r="E260" s="341"/>
      <c r="F260" s="341"/>
      <c r="G260" s="344"/>
    </row>
    <row r="261" spans="5:7">
      <c r="E261" s="341"/>
      <c r="F261" s="341"/>
      <c r="G261" s="344"/>
    </row>
    <row r="262" spans="5:7">
      <c r="E262" s="341"/>
      <c r="F262" s="341"/>
      <c r="G262" s="344"/>
    </row>
    <row r="263" spans="5:7">
      <c r="E263" s="341"/>
      <c r="F263" s="341"/>
      <c r="G263" s="344"/>
    </row>
    <row r="264" spans="5:7">
      <c r="E264" s="341"/>
      <c r="F264" s="341"/>
      <c r="G264" s="344"/>
    </row>
    <row r="265" spans="5:7">
      <c r="E265" s="341"/>
      <c r="F265" s="341"/>
      <c r="G265" s="344"/>
    </row>
    <row r="266" spans="5:7">
      <c r="E266" s="341"/>
      <c r="F266" s="341"/>
      <c r="G266" s="344"/>
    </row>
    <row r="267" spans="5:7">
      <c r="E267" s="341"/>
      <c r="F267" s="341"/>
      <c r="G267" s="344"/>
    </row>
    <row r="268" spans="5:7">
      <c r="E268" s="341"/>
      <c r="F268" s="341"/>
      <c r="G268" s="344"/>
    </row>
    <row r="269" spans="5:7">
      <c r="E269" s="341"/>
      <c r="F269" s="341"/>
      <c r="G269" s="344"/>
    </row>
    <row r="270" spans="5:7">
      <c r="E270" s="341"/>
      <c r="F270" s="341"/>
      <c r="G270" s="344"/>
    </row>
    <row r="271" spans="5:7">
      <c r="E271" s="341"/>
      <c r="F271" s="341"/>
      <c r="G271" s="344"/>
    </row>
    <row r="272" spans="5:7">
      <c r="E272" s="341"/>
      <c r="F272" s="341"/>
      <c r="G272" s="344"/>
    </row>
    <row r="273" spans="5:7">
      <c r="E273" s="341"/>
      <c r="F273" s="341"/>
      <c r="G273" s="344"/>
    </row>
    <row r="274" spans="5:7">
      <c r="E274" s="341"/>
      <c r="F274" s="341"/>
      <c r="G274" s="344"/>
    </row>
    <row r="275" spans="5:7">
      <c r="E275" s="341"/>
      <c r="F275" s="341"/>
      <c r="G275" s="344"/>
    </row>
    <row r="276" spans="5:7">
      <c r="E276" s="341"/>
      <c r="F276" s="341"/>
      <c r="G276" s="344"/>
    </row>
    <row r="277" spans="5:7">
      <c r="E277" s="341"/>
      <c r="F277" s="341"/>
      <c r="G277" s="344"/>
    </row>
    <row r="278" spans="5:7">
      <c r="E278" s="341"/>
      <c r="F278" s="341"/>
      <c r="G278" s="344"/>
    </row>
    <row r="279" spans="5:7">
      <c r="E279" s="341"/>
      <c r="F279" s="341"/>
      <c r="G279" s="344"/>
    </row>
    <row r="280" spans="5:7">
      <c r="E280" s="341"/>
      <c r="F280" s="341"/>
      <c r="G280" s="344"/>
    </row>
    <row r="281" spans="5:7">
      <c r="E281" s="341"/>
      <c r="F281" s="341"/>
      <c r="G281" s="344"/>
    </row>
    <row r="282" spans="5:7">
      <c r="E282" s="341"/>
      <c r="F282" s="341"/>
      <c r="G282" s="344"/>
    </row>
    <row r="283" spans="5:7">
      <c r="E283" s="341"/>
      <c r="F283" s="341"/>
      <c r="G283" s="344"/>
    </row>
    <row r="284" spans="5:7">
      <c r="E284" s="341"/>
      <c r="F284" s="341"/>
      <c r="G284" s="344"/>
    </row>
    <row r="285" spans="5:7">
      <c r="E285" s="341"/>
      <c r="F285" s="341"/>
      <c r="G285" s="344"/>
    </row>
    <row r="286" spans="5:7">
      <c r="E286" s="341"/>
      <c r="F286" s="341"/>
      <c r="G286" s="344"/>
    </row>
    <row r="287" spans="5:7">
      <c r="E287" s="341"/>
      <c r="F287" s="341"/>
      <c r="G287" s="344"/>
    </row>
    <row r="288" spans="5:7">
      <c r="E288" s="341"/>
      <c r="F288" s="341"/>
      <c r="G288" s="344"/>
    </row>
    <row r="289" spans="5:7">
      <c r="E289" s="341"/>
      <c r="F289" s="341"/>
      <c r="G289" s="344"/>
    </row>
    <row r="290" spans="5:7">
      <c r="E290" s="341"/>
      <c r="F290" s="341"/>
      <c r="G290" s="344"/>
    </row>
    <row r="291" spans="5:7">
      <c r="E291" s="341"/>
      <c r="F291" s="341"/>
      <c r="G291" s="344"/>
    </row>
    <row r="292" spans="5:7">
      <c r="E292" s="341"/>
      <c r="F292" s="341"/>
      <c r="G292" s="344"/>
    </row>
    <row r="293" spans="5:7">
      <c r="E293" s="341"/>
      <c r="F293" s="341"/>
      <c r="G293" s="344"/>
    </row>
    <row r="294" spans="5:7">
      <c r="E294" s="341"/>
      <c r="F294" s="341"/>
      <c r="G294" s="344"/>
    </row>
    <row r="295" spans="5:7">
      <c r="E295" s="341"/>
      <c r="F295" s="341"/>
      <c r="G295" s="344"/>
    </row>
    <row r="296" spans="5:7">
      <c r="E296" s="341"/>
      <c r="F296" s="341"/>
      <c r="G296" s="344"/>
    </row>
    <row r="297" spans="5:7">
      <c r="E297" s="341"/>
      <c r="F297" s="341"/>
      <c r="G297" s="344"/>
    </row>
    <row r="298" spans="5:7">
      <c r="E298" s="341"/>
      <c r="F298" s="341"/>
      <c r="G298" s="344"/>
    </row>
    <row r="299" spans="5:7">
      <c r="E299" s="341"/>
      <c r="F299" s="341"/>
      <c r="G299" s="344"/>
    </row>
    <row r="300" spans="5:7">
      <c r="E300" s="341"/>
      <c r="F300" s="341"/>
      <c r="G300" s="344"/>
    </row>
    <row r="301" spans="5:7">
      <c r="E301" s="341"/>
      <c r="F301" s="341"/>
      <c r="G301" s="344"/>
    </row>
    <row r="302" spans="5:7">
      <c r="E302" s="341"/>
      <c r="F302" s="341"/>
      <c r="G302" s="344"/>
    </row>
    <row r="303" spans="5:7">
      <c r="E303" s="341"/>
      <c r="F303" s="341"/>
      <c r="G303" s="344"/>
    </row>
    <row r="304" spans="5:7">
      <c r="E304" s="341"/>
      <c r="F304" s="341"/>
      <c r="G304" s="344"/>
    </row>
    <row r="305" spans="5:7">
      <c r="E305" s="341"/>
      <c r="F305" s="341"/>
      <c r="G305" s="344"/>
    </row>
    <row r="306" spans="5:7">
      <c r="E306" s="341"/>
      <c r="F306" s="341"/>
      <c r="G306" s="344"/>
    </row>
    <row r="307" spans="5:7">
      <c r="E307" s="341"/>
      <c r="F307" s="341"/>
      <c r="G307" s="344"/>
    </row>
    <row r="308" spans="5:7">
      <c r="E308" s="341"/>
      <c r="F308" s="341"/>
      <c r="G308" s="344"/>
    </row>
    <row r="309" spans="5:7">
      <c r="E309" s="341"/>
      <c r="F309" s="341"/>
      <c r="G309" s="344"/>
    </row>
    <row r="310" spans="5:7">
      <c r="E310" s="341"/>
      <c r="F310" s="341"/>
      <c r="G310" s="344"/>
    </row>
    <row r="311" spans="5:7">
      <c r="E311" s="341"/>
      <c r="F311" s="341"/>
      <c r="G311" s="344"/>
    </row>
    <row r="312" spans="5:7">
      <c r="E312" s="341"/>
      <c r="F312" s="341"/>
      <c r="G312" s="344"/>
    </row>
    <row r="313" spans="5:7">
      <c r="E313" s="341"/>
      <c r="F313" s="341"/>
      <c r="G313" s="344"/>
    </row>
    <row r="314" spans="5:7">
      <c r="E314" s="341"/>
      <c r="F314" s="341"/>
      <c r="G314" s="344"/>
    </row>
    <row r="315" spans="5:7">
      <c r="E315" s="341"/>
      <c r="F315" s="341"/>
      <c r="G315" s="344"/>
    </row>
    <row r="316" spans="5:7">
      <c r="E316" s="341"/>
      <c r="F316" s="341"/>
      <c r="G316" s="344"/>
    </row>
    <row r="317" spans="5:7">
      <c r="E317" s="341"/>
      <c r="F317" s="341"/>
      <c r="G317" s="344"/>
    </row>
    <row r="318" spans="5:7">
      <c r="E318" s="341"/>
      <c r="F318" s="341"/>
      <c r="G318" s="344"/>
    </row>
    <row r="319" spans="5:7">
      <c r="E319" s="341"/>
      <c r="F319" s="341"/>
      <c r="G319" s="344"/>
    </row>
    <row r="320" spans="5:7">
      <c r="E320" s="341"/>
      <c r="F320" s="341"/>
      <c r="G320" s="344"/>
    </row>
    <row r="321" spans="5:7">
      <c r="E321" s="341"/>
      <c r="F321" s="341"/>
      <c r="G321" s="344"/>
    </row>
    <row r="322" spans="5:7">
      <c r="E322" s="341"/>
      <c r="F322" s="341"/>
      <c r="G322" s="344"/>
    </row>
    <row r="323" spans="5:7">
      <c r="E323" s="341"/>
      <c r="F323" s="341"/>
      <c r="G323" s="344"/>
    </row>
    <row r="324" spans="5:7">
      <c r="E324" s="341"/>
      <c r="F324" s="341"/>
      <c r="G324" s="344"/>
    </row>
    <row r="325" spans="5:7">
      <c r="E325" s="341"/>
      <c r="F325" s="341"/>
      <c r="G325" s="344"/>
    </row>
    <row r="326" spans="5:7">
      <c r="E326" s="341"/>
      <c r="F326" s="341"/>
      <c r="G326" s="344"/>
    </row>
    <row r="327" spans="5:7">
      <c r="E327" s="341"/>
      <c r="F327" s="341"/>
      <c r="G327" s="344"/>
    </row>
    <row r="328" spans="5:7">
      <c r="E328" s="341"/>
      <c r="F328" s="341"/>
      <c r="G328" s="344"/>
    </row>
    <row r="329" spans="5:7">
      <c r="E329" s="341"/>
      <c r="F329" s="341"/>
      <c r="G329" s="344"/>
    </row>
    <row r="330" spans="5:7">
      <c r="E330" s="341"/>
      <c r="F330" s="341"/>
      <c r="G330" s="344"/>
    </row>
    <row r="331" spans="5:7">
      <c r="E331" s="341"/>
      <c r="F331" s="341"/>
      <c r="G331" s="344"/>
    </row>
    <row r="332" spans="5:7">
      <c r="E332" s="341"/>
      <c r="F332" s="341"/>
      <c r="G332" s="344"/>
    </row>
    <row r="333" spans="5:7">
      <c r="E333" s="341"/>
      <c r="F333" s="341"/>
      <c r="G333" s="344"/>
    </row>
    <row r="334" spans="5:7">
      <c r="E334" s="341"/>
      <c r="F334" s="341"/>
      <c r="G334" s="344"/>
    </row>
    <row r="335" spans="5:7">
      <c r="E335" s="341"/>
      <c r="F335" s="341"/>
      <c r="G335" s="344"/>
    </row>
    <row r="336" spans="5:7">
      <c r="E336" s="341"/>
      <c r="F336" s="341"/>
      <c r="G336" s="344"/>
    </row>
    <row r="337" spans="5:7">
      <c r="E337" s="341"/>
      <c r="F337" s="341"/>
      <c r="G337" s="344"/>
    </row>
    <row r="338" spans="5:7">
      <c r="E338" s="341"/>
      <c r="F338" s="341"/>
      <c r="G338" s="344"/>
    </row>
    <row r="339" spans="5:7">
      <c r="E339" s="341"/>
      <c r="F339" s="341"/>
      <c r="G339" s="344"/>
    </row>
    <row r="340" spans="5:7">
      <c r="E340" s="341"/>
      <c r="F340" s="341"/>
      <c r="G340" s="344"/>
    </row>
    <row r="341" spans="5:7">
      <c r="E341" s="341"/>
      <c r="F341" s="341"/>
      <c r="G341" s="344"/>
    </row>
    <row r="342" spans="5:7">
      <c r="E342" s="341"/>
      <c r="F342" s="341"/>
      <c r="G342" s="344"/>
    </row>
    <row r="343" spans="5:7">
      <c r="E343" s="341"/>
      <c r="F343" s="341"/>
      <c r="G343" s="344"/>
    </row>
    <row r="344" spans="5:7">
      <c r="E344" s="341"/>
      <c r="F344" s="341"/>
      <c r="G344" s="344"/>
    </row>
    <row r="345" spans="5:7">
      <c r="E345" s="341"/>
      <c r="F345" s="341"/>
      <c r="G345" s="344"/>
    </row>
    <row r="346" spans="5:7">
      <c r="E346" s="341"/>
      <c r="F346" s="341"/>
      <c r="G346" s="344"/>
    </row>
    <row r="347" spans="5:7">
      <c r="E347" s="341"/>
      <c r="F347" s="341"/>
      <c r="G347" s="344"/>
    </row>
    <row r="348" spans="5:7">
      <c r="E348" s="341"/>
      <c r="F348" s="341"/>
      <c r="G348" s="344"/>
    </row>
    <row r="349" spans="5:7">
      <c r="E349" s="341"/>
      <c r="F349" s="341"/>
      <c r="G349" s="344"/>
    </row>
    <row r="350" spans="5:7">
      <c r="E350" s="341"/>
      <c r="F350" s="341"/>
      <c r="G350" s="344"/>
    </row>
    <row r="351" spans="5:7">
      <c r="E351" s="341"/>
      <c r="F351" s="341"/>
      <c r="G351" s="344"/>
    </row>
    <row r="352" spans="5:7">
      <c r="E352" s="341"/>
      <c r="F352" s="341"/>
      <c r="G352" s="344"/>
    </row>
    <row r="353" spans="5:7">
      <c r="E353" s="341"/>
      <c r="F353" s="341"/>
      <c r="G353" s="344"/>
    </row>
    <row r="354" spans="5:7">
      <c r="E354" s="341"/>
      <c r="F354" s="341"/>
      <c r="G354" s="344"/>
    </row>
    <row r="355" spans="5:7">
      <c r="E355" s="341"/>
      <c r="F355" s="341"/>
      <c r="G355" s="344"/>
    </row>
    <row r="356" spans="5:7">
      <c r="E356" s="341"/>
      <c r="F356" s="341"/>
      <c r="G356" s="344"/>
    </row>
    <row r="357" spans="5:7">
      <c r="E357" s="341"/>
      <c r="F357" s="341"/>
      <c r="G357" s="344"/>
    </row>
    <row r="358" spans="5:7">
      <c r="E358" s="341"/>
      <c r="F358" s="341"/>
      <c r="G358" s="344"/>
    </row>
    <row r="359" spans="5:7">
      <c r="E359" s="341"/>
      <c r="F359" s="341"/>
      <c r="G359" s="344"/>
    </row>
    <row r="360" spans="5:7">
      <c r="E360" s="341"/>
      <c r="F360" s="341"/>
      <c r="G360" s="344"/>
    </row>
    <row r="361" spans="5:7">
      <c r="E361" s="341"/>
      <c r="F361" s="341"/>
      <c r="G361" s="344"/>
    </row>
    <row r="362" spans="5:7">
      <c r="E362" s="341"/>
      <c r="F362" s="341"/>
      <c r="G362" s="344"/>
    </row>
    <row r="363" spans="5:7">
      <c r="E363" s="341"/>
      <c r="F363" s="341"/>
      <c r="G363" s="344"/>
    </row>
    <row r="364" spans="5:7">
      <c r="E364" s="341"/>
      <c r="F364" s="341"/>
      <c r="G364" s="344"/>
    </row>
    <row r="365" spans="5:7">
      <c r="E365" s="341"/>
      <c r="F365" s="341"/>
      <c r="G365" s="344"/>
    </row>
    <row r="366" spans="5:7">
      <c r="E366" s="341"/>
      <c r="F366" s="341"/>
      <c r="G366" s="344"/>
    </row>
    <row r="367" spans="5:7">
      <c r="E367" s="341"/>
      <c r="F367" s="341"/>
      <c r="G367" s="344"/>
    </row>
    <row r="368" spans="5:7">
      <c r="E368" s="341"/>
      <c r="F368" s="341"/>
      <c r="G368" s="344"/>
    </row>
    <row r="369" spans="5:7">
      <c r="E369" s="341"/>
      <c r="F369" s="341"/>
      <c r="G369" s="344"/>
    </row>
    <row r="370" spans="5:7">
      <c r="E370" s="341"/>
      <c r="F370" s="341"/>
      <c r="G370" s="344"/>
    </row>
    <row r="371" spans="5:7">
      <c r="E371" s="341"/>
      <c r="F371" s="341"/>
      <c r="G371" s="344"/>
    </row>
    <row r="372" spans="5:7">
      <c r="E372" s="341"/>
      <c r="F372" s="341"/>
      <c r="G372" s="344"/>
    </row>
    <row r="373" spans="5:7">
      <c r="E373" s="341"/>
      <c r="F373" s="341"/>
      <c r="G373" s="344"/>
    </row>
    <row r="374" spans="5:7">
      <c r="E374" s="341"/>
      <c r="F374" s="341"/>
      <c r="G374" s="344"/>
    </row>
    <row r="375" spans="5:7">
      <c r="E375" s="341"/>
      <c r="F375" s="341"/>
      <c r="G375" s="344"/>
    </row>
    <row r="376" spans="5:7">
      <c r="E376" s="341"/>
      <c r="F376" s="341"/>
      <c r="G376" s="344"/>
    </row>
    <row r="377" spans="5:7">
      <c r="E377" s="341"/>
      <c r="F377" s="341"/>
      <c r="G377" s="344"/>
    </row>
    <row r="378" spans="5:7">
      <c r="E378" s="341"/>
      <c r="F378" s="341"/>
      <c r="G378" s="344"/>
    </row>
    <row r="379" spans="5:7">
      <c r="E379" s="341"/>
      <c r="F379" s="341"/>
      <c r="G379" s="344"/>
    </row>
    <row r="380" spans="5:7">
      <c r="E380" s="341"/>
      <c r="F380" s="341"/>
      <c r="G380" s="344"/>
    </row>
    <row r="381" spans="5:7">
      <c r="E381" s="341"/>
      <c r="F381" s="341"/>
      <c r="G381" s="344"/>
    </row>
    <row r="382" spans="5:7">
      <c r="E382" s="341"/>
      <c r="F382" s="341"/>
      <c r="G382" s="344"/>
    </row>
    <row r="383" spans="5:7">
      <c r="E383" s="341"/>
      <c r="F383" s="341"/>
      <c r="G383" s="344"/>
    </row>
    <row r="384" spans="5:7">
      <c r="E384" s="341"/>
      <c r="F384" s="341"/>
      <c r="G384" s="344"/>
    </row>
    <row r="385" spans="5:7">
      <c r="E385" s="341"/>
      <c r="F385" s="341"/>
      <c r="G385" s="344"/>
    </row>
    <row r="386" spans="5:7">
      <c r="E386" s="341"/>
      <c r="F386" s="341"/>
      <c r="G386" s="344"/>
    </row>
    <row r="387" spans="5:7">
      <c r="E387" s="341"/>
      <c r="F387" s="341"/>
      <c r="G387" s="344"/>
    </row>
    <row r="388" spans="5:7">
      <c r="E388" s="341"/>
      <c r="F388" s="341"/>
      <c r="G388" s="344"/>
    </row>
    <row r="389" spans="5:7">
      <c r="E389" s="341"/>
      <c r="F389" s="341"/>
      <c r="G389" s="344"/>
    </row>
    <row r="390" spans="5:7">
      <c r="E390" s="341"/>
      <c r="F390" s="341"/>
      <c r="G390" s="344"/>
    </row>
    <row r="391" spans="5:7">
      <c r="E391" s="341"/>
      <c r="F391" s="341"/>
      <c r="G391" s="344"/>
    </row>
    <row r="392" spans="5:7">
      <c r="E392" s="341"/>
      <c r="F392" s="341"/>
      <c r="G392" s="344"/>
    </row>
    <row r="393" spans="5:7">
      <c r="E393" s="341"/>
      <c r="F393" s="341"/>
      <c r="G393" s="344"/>
    </row>
    <row r="394" spans="5:7">
      <c r="E394" s="341"/>
      <c r="F394" s="341"/>
      <c r="G394" s="344"/>
    </row>
    <row r="395" spans="5:7">
      <c r="E395" s="341"/>
      <c r="F395" s="341"/>
      <c r="G395" s="344"/>
    </row>
    <row r="396" spans="5:7">
      <c r="E396" s="341"/>
      <c r="F396" s="341"/>
      <c r="G396" s="344"/>
    </row>
    <row r="397" spans="5:7">
      <c r="E397" s="341"/>
      <c r="F397" s="341"/>
      <c r="G397" s="344"/>
    </row>
    <row r="398" spans="5:7">
      <c r="E398" s="341"/>
      <c r="F398" s="341"/>
      <c r="G398" s="344"/>
    </row>
    <row r="399" spans="5:7">
      <c r="E399" s="341"/>
      <c r="F399" s="341"/>
      <c r="G399" s="344"/>
    </row>
    <row r="400" spans="5:7">
      <c r="E400" s="341"/>
      <c r="F400" s="341"/>
      <c r="G400" s="344"/>
    </row>
    <row r="401" spans="5:7">
      <c r="E401" s="341"/>
      <c r="F401" s="341"/>
      <c r="G401" s="344"/>
    </row>
    <row r="402" spans="5:7">
      <c r="E402" s="341"/>
      <c r="F402" s="341"/>
      <c r="G402" s="344"/>
    </row>
    <row r="403" spans="5:7">
      <c r="E403" s="341"/>
      <c r="F403" s="341"/>
      <c r="G403" s="344"/>
    </row>
    <row r="404" spans="5:7">
      <c r="E404" s="341"/>
      <c r="F404" s="341"/>
      <c r="G404" s="344"/>
    </row>
    <row r="405" spans="5:7">
      <c r="E405" s="341"/>
      <c r="F405" s="341"/>
      <c r="G405" s="344"/>
    </row>
    <row r="406" spans="5:7">
      <c r="E406" s="341"/>
      <c r="F406" s="341"/>
      <c r="G406" s="344"/>
    </row>
    <row r="407" spans="5:7">
      <c r="E407" s="341"/>
      <c r="F407" s="341"/>
      <c r="G407" s="344"/>
    </row>
    <row r="408" spans="5:7">
      <c r="E408" s="341"/>
      <c r="F408" s="341"/>
      <c r="G408" s="344"/>
    </row>
    <row r="409" spans="5:7">
      <c r="E409" s="341"/>
      <c r="F409" s="341"/>
      <c r="G409" s="344"/>
    </row>
    <row r="410" spans="5:7">
      <c r="E410" s="341"/>
      <c r="F410" s="341"/>
      <c r="G410" s="344"/>
    </row>
    <row r="411" spans="5:7">
      <c r="E411" s="341"/>
      <c r="F411" s="341"/>
      <c r="G411" s="344"/>
    </row>
    <row r="412" spans="5:7">
      <c r="E412" s="341"/>
      <c r="F412" s="341"/>
      <c r="G412" s="344"/>
    </row>
    <row r="413" spans="5:7">
      <c r="E413" s="341"/>
      <c r="F413" s="341"/>
      <c r="G413" s="344"/>
    </row>
    <row r="414" spans="5:7">
      <c r="E414" s="341"/>
      <c r="F414" s="341"/>
      <c r="G414" s="344"/>
    </row>
    <row r="415" spans="5:7">
      <c r="E415" s="341"/>
      <c r="F415" s="341"/>
      <c r="G415" s="344"/>
    </row>
    <row r="416" spans="5:7">
      <c r="E416" s="341"/>
      <c r="F416" s="341"/>
      <c r="G416" s="344"/>
    </row>
    <row r="417" spans="5:7">
      <c r="E417" s="341"/>
      <c r="F417" s="341"/>
      <c r="G417" s="344"/>
    </row>
    <row r="418" spans="5:7">
      <c r="E418" s="341"/>
      <c r="F418" s="341"/>
      <c r="G418" s="344"/>
    </row>
    <row r="419" spans="5:7">
      <c r="E419" s="341"/>
      <c r="F419" s="341"/>
      <c r="G419" s="344"/>
    </row>
    <row r="420" spans="5:7">
      <c r="E420" s="341"/>
      <c r="F420" s="341"/>
      <c r="G420" s="344"/>
    </row>
    <row r="421" spans="5:7">
      <c r="E421" s="341"/>
      <c r="F421" s="341"/>
      <c r="G421" s="344"/>
    </row>
    <row r="422" spans="5:7">
      <c r="E422" s="341"/>
      <c r="F422" s="341"/>
      <c r="G422" s="344"/>
    </row>
    <row r="423" spans="5:7">
      <c r="E423" s="341"/>
      <c r="F423" s="341"/>
      <c r="G423" s="344"/>
    </row>
    <row r="424" spans="5:7">
      <c r="E424" s="341"/>
      <c r="F424" s="341"/>
      <c r="G424" s="344"/>
    </row>
    <row r="425" spans="5:7">
      <c r="E425" s="341"/>
      <c r="F425" s="341"/>
      <c r="G425" s="344"/>
    </row>
    <row r="426" spans="5:7">
      <c r="E426" s="341"/>
      <c r="F426" s="341"/>
      <c r="G426" s="344"/>
    </row>
    <row r="427" spans="5:7">
      <c r="E427" s="341"/>
      <c r="F427" s="341"/>
      <c r="G427" s="344"/>
    </row>
    <row r="428" spans="5:7">
      <c r="E428" s="341"/>
      <c r="F428" s="341"/>
      <c r="G428" s="344"/>
    </row>
    <row r="429" spans="5:7">
      <c r="E429" s="341"/>
      <c r="F429" s="341"/>
      <c r="G429" s="344"/>
    </row>
    <row r="430" spans="5:7">
      <c r="E430" s="341"/>
      <c r="F430" s="341"/>
      <c r="G430" s="344"/>
    </row>
    <row r="431" spans="5:7">
      <c r="E431" s="341"/>
      <c r="F431" s="341"/>
      <c r="G431" s="344"/>
    </row>
    <row r="432" spans="5:7">
      <c r="E432" s="341"/>
      <c r="F432" s="341"/>
      <c r="G432" s="344"/>
    </row>
    <row r="433" spans="5:7">
      <c r="E433" s="341"/>
      <c r="F433" s="341"/>
      <c r="G433" s="344"/>
    </row>
    <row r="434" spans="5:7">
      <c r="E434" s="341"/>
      <c r="F434" s="341"/>
      <c r="G434" s="344"/>
    </row>
    <row r="435" spans="5:7">
      <c r="E435" s="341"/>
      <c r="F435" s="341"/>
      <c r="G435" s="344"/>
    </row>
    <row r="436" spans="5:7">
      <c r="E436" s="341"/>
      <c r="F436" s="341"/>
      <c r="G436" s="344"/>
    </row>
    <row r="437" spans="5:7">
      <c r="E437" s="341"/>
      <c r="F437" s="341"/>
      <c r="G437" s="344"/>
    </row>
    <row r="438" spans="5:7">
      <c r="E438" s="341"/>
      <c r="F438" s="341"/>
      <c r="G438" s="344"/>
    </row>
    <row r="439" spans="5:7">
      <c r="E439" s="341"/>
      <c r="F439" s="341"/>
      <c r="G439" s="344"/>
    </row>
    <row r="440" spans="5:7">
      <c r="E440" s="341"/>
      <c r="F440" s="341"/>
      <c r="G440" s="344"/>
    </row>
    <row r="441" spans="5:7">
      <c r="E441" s="341"/>
      <c r="F441" s="341"/>
      <c r="G441" s="344"/>
    </row>
    <row r="442" spans="5:7">
      <c r="E442" s="341"/>
      <c r="F442" s="341"/>
      <c r="G442" s="344"/>
    </row>
    <row r="443" spans="5:7">
      <c r="E443" s="341"/>
      <c r="F443" s="341"/>
      <c r="G443" s="344"/>
    </row>
    <row r="444" spans="5:7">
      <c r="E444" s="341"/>
      <c r="F444" s="341"/>
      <c r="G444" s="344"/>
    </row>
    <row r="445" spans="5:7">
      <c r="E445" s="341"/>
      <c r="F445" s="341"/>
      <c r="G445" s="344"/>
    </row>
    <row r="446" spans="5:7">
      <c r="E446" s="341"/>
      <c r="F446" s="341"/>
      <c r="G446" s="344"/>
    </row>
    <row r="447" spans="5:7">
      <c r="E447" s="341"/>
      <c r="F447" s="341"/>
      <c r="G447" s="344"/>
    </row>
    <row r="448" spans="5:7">
      <c r="E448" s="341"/>
      <c r="F448" s="341"/>
      <c r="G448" s="344"/>
    </row>
    <row r="449" spans="5:7">
      <c r="E449" s="341"/>
      <c r="F449" s="341"/>
      <c r="G449" s="344"/>
    </row>
    <row r="450" spans="5:7">
      <c r="E450" s="341"/>
      <c r="F450" s="341"/>
      <c r="G450" s="344"/>
    </row>
    <row r="451" spans="5:7">
      <c r="E451" s="341"/>
      <c r="F451" s="341"/>
      <c r="G451" s="344"/>
    </row>
    <row r="452" spans="5:7">
      <c r="E452" s="341"/>
      <c r="F452" s="341"/>
      <c r="G452" s="344"/>
    </row>
    <row r="453" spans="5:7">
      <c r="E453" s="341"/>
      <c r="F453" s="341"/>
      <c r="G453" s="344"/>
    </row>
    <row r="454" spans="5:7">
      <c r="E454" s="341"/>
      <c r="F454" s="341"/>
      <c r="G454" s="344"/>
    </row>
    <row r="455" spans="5:7">
      <c r="E455" s="341"/>
      <c r="F455" s="341"/>
      <c r="G455" s="344"/>
    </row>
    <row r="456" spans="5:7">
      <c r="E456" s="341"/>
      <c r="F456" s="341"/>
      <c r="G456" s="344"/>
    </row>
    <row r="457" spans="5:7">
      <c r="E457" s="341"/>
      <c r="F457" s="341"/>
      <c r="G457" s="344"/>
    </row>
    <row r="458" spans="5:7">
      <c r="E458" s="341"/>
      <c r="F458" s="341"/>
      <c r="G458" s="344"/>
    </row>
    <row r="459" spans="5:7">
      <c r="E459" s="341"/>
      <c r="F459" s="341"/>
      <c r="G459" s="344"/>
    </row>
    <row r="460" spans="5:7">
      <c r="E460" s="341"/>
      <c r="F460" s="341"/>
      <c r="G460" s="344"/>
    </row>
    <row r="461" spans="5:7">
      <c r="E461" s="341"/>
      <c r="F461" s="341"/>
      <c r="G461" s="344"/>
    </row>
    <row r="462" spans="5:7">
      <c r="E462" s="341"/>
      <c r="F462" s="341"/>
      <c r="G462" s="344"/>
    </row>
    <row r="463" spans="5:7">
      <c r="E463" s="341"/>
      <c r="F463" s="341"/>
      <c r="G463" s="344"/>
    </row>
    <row r="464" spans="5:7">
      <c r="E464" s="341"/>
      <c r="F464" s="341"/>
      <c r="G464" s="344"/>
    </row>
    <row r="465" spans="5:7">
      <c r="E465" s="341"/>
      <c r="F465" s="341"/>
      <c r="G465" s="344"/>
    </row>
    <row r="466" spans="5:7">
      <c r="E466" s="341"/>
      <c r="F466" s="341"/>
      <c r="G466" s="344"/>
    </row>
    <row r="467" spans="5:7">
      <c r="E467" s="341"/>
      <c r="F467" s="341"/>
      <c r="G467" s="344"/>
    </row>
    <row r="468" spans="5:7">
      <c r="E468" s="341"/>
      <c r="F468" s="341"/>
      <c r="G468" s="344"/>
    </row>
    <row r="469" spans="5:7">
      <c r="E469" s="341"/>
      <c r="F469" s="341"/>
      <c r="G469" s="344"/>
    </row>
    <row r="470" spans="5:7">
      <c r="E470" s="341"/>
      <c r="F470" s="341"/>
      <c r="G470" s="344"/>
    </row>
    <row r="471" spans="5:7">
      <c r="E471" s="341"/>
      <c r="F471" s="341"/>
      <c r="G471" s="344"/>
    </row>
    <row r="472" spans="5:7">
      <c r="E472" s="341"/>
      <c r="F472" s="341"/>
      <c r="G472" s="344"/>
    </row>
    <row r="473" spans="5:7">
      <c r="E473" s="341"/>
      <c r="F473" s="341"/>
      <c r="G473" s="344"/>
    </row>
    <row r="474" spans="5:7">
      <c r="E474" s="341"/>
      <c r="F474" s="341"/>
      <c r="G474" s="344"/>
    </row>
    <row r="475" spans="5:7">
      <c r="E475" s="341"/>
      <c r="F475" s="341"/>
      <c r="G475" s="344"/>
    </row>
    <row r="476" spans="5:7">
      <c r="E476" s="341"/>
      <c r="F476" s="341"/>
      <c r="G476" s="344"/>
    </row>
    <row r="477" spans="5:7">
      <c r="E477" s="341"/>
      <c r="F477" s="341"/>
      <c r="G477" s="344"/>
    </row>
    <row r="478" spans="5:7">
      <c r="E478" s="341"/>
      <c r="F478" s="341"/>
      <c r="G478" s="344"/>
    </row>
    <row r="479" spans="5:7">
      <c r="E479" s="341"/>
      <c r="F479" s="341"/>
      <c r="G479" s="344"/>
    </row>
    <row r="480" spans="5:7">
      <c r="E480" s="341"/>
      <c r="F480" s="341"/>
      <c r="G480" s="344"/>
    </row>
    <row r="481" spans="5:7">
      <c r="E481" s="341"/>
      <c r="F481" s="341"/>
      <c r="G481" s="344"/>
    </row>
    <row r="482" spans="5:7">
      <c r="E482" s="341"/>
      <c r="F482" s="341"/>
      <c r="G482" s="344"/>
    </row>
    <row r="483" spans="5:7">
      <c r="E483" s="341"/>
      <c r="F483" s="341"/>
      <c r="G483" s="344"/>
    </row>
    <row r="484" spans="5:7">
      <c r="E484" s="341"/>
      <c r="F484" s="341"/>
      <c r="G484" s="344"/>
    </row>
    <row r="485" spans="5:7">
      <c r="E485" s="341"/>
      <c r="F485" s="341"/>
      <c r="G485" s="344"/>
    </row>
    <row r="486" spans="5:7">
      <c r="E486" s="341"/>
      <c r="F486" s="341"/>
      <c r="G486" s="344"/>
    </row>
    <row r="487" spans="5:7">
      <c r="E487" s="341"/>
      <c r="F487" s="341"/>
      <c r="G487" s="344"/>
    </row>
    <row r="488" spans="5:7">
      <c r="E488" s="341"/>
      <c r="F488" s="341"/>
      <c r="G488" s="344"/>
    </row>
    <row r="489" spans="5:7">
      <c r="E489" s="341"/>
      <c r="F489" s="341"/>
      <c r="G489" s="344"/>
    </row>
    <row r="490" spans="5:7">
      <c r="E490" s="341"/>
      <c r="F490" s="341"/>
      <c r="G490" s="344"/>
    </row>
    <row r="491" spans="5:7">
      <c r="E491" s="341"/>
      <c r="F491" s="341"/>
      <c r="G491" s="344"/>
    </row>
    <row r="492" spans="5:7">
      <c r="E492" s="341"/>
      <c r="F492" s="341"/>
      <c r="G492" s="344"/>
    </row>
    <row r="493" spans="5:7">
      <c r="E493" s="341"/>
      <c r="F493" s="341"/>
      <c r="G493" s="344"/>
    </row>
    <row r="494" spans="5:7">
      <c r="E494" s="341"/>
      <c r="F494" s="341"/>
      <c r="G494" s="344"/>
    </row>
    <row r="495" spans="5:7">
      <c r="E495" s="341"/>
      <c r="F495" s="341"/>
      <c r="G495" s="344"/>
    </row>
    <row r="496" spans="5:7">
      <c r="E496" s="341"/>
      <c r="F496" s="341"/>
      <c r="G496" s="344"/>
    </row>
    <row r="497" spans="5:7">
      <c r="E497" s="341"/>
      <c r="F497" s="341"/>
      <c r="G497" s="344"/>
    </row>
    <row r="498" spans="5:7">
      <c r="E498" s="341"/>
      <c r="F498" s="341"/>
      <c r="G498" s="344"/>
    </row>
    <row r="499" spans="5:7">
      <c r="E499" s="341"/>
      <c r="F499" s="341"/>
      <c r="G499" s="344"/>
    </row>
    <row r="500" spans="5:7">
      <c r="E500" s="341"/>
      <c r="F500" s="341"/>
      <c r="G500" s="344"/>
    </row>
    <row r="501" spans="5:7">
      <c r="E501" s="341"/>
      <c r="F501" s="341"/>
      <c r="G501" s="344"/>
    </row>
    <row r="502" spans="5:7">
      <c r="E502" s="341"/>
      <c r="F502" s="341"/>
      <c r="G502" s="344"/>
    </row>
    <row r="503" spans="5:7">
      <c r="E503" s="341"/>
      <c r="F503" s="341"/>
      <c r="G503" s="344"/>
    </row>
    <row r="504" spans="5:7">
      <c r="E504" s="341"/>
      <c r="F504" s="341"/>
      <c r="G504" s="344"/>
    </row>
    <row r="505" spans="5:7">
      <c r="E505" s="341"/>
      <c r="F505" s="341"/>
      <c r="G505" s="344"/>
    </row>
    <row r="506" spans="5:7">
      <c r="E506" s="341"/>
      <c r="F506" s="341"/>
      <c r="G506" s="344"/>
    </row>
    <row r="507" spans="5:7">
      <c r="E507" s="341"/>
      <c r="F507" s="341"/>
      <c r="G507" s="344"/>
    </row>
    <row r="508" spans="5:7">
      <c r="E508" s="341"/>
      <c r="F508" s="341"/>
      <c r="G508" s="344"/>
    </row>
    <row r="509" spans="5:7">
      <c r="E509" s="341"/>
      <c r="F509" s="341"/>
      <c r="G509" s="344"/>
    </row>
    <row r="510" spans="5:7">
      <c r="E510" s="341"/>
      <c r="F510" s="341"/>
      <c r="G510" s="344"/>
    </row>
    <row r="511" spans="5:7">
      <c r="E511" s="341"/>
      <c r="F511" s="341"/>
      <c r="G511" s="344"/>
    </row>
    <row r="512" spans="5:7">
      <c r="E512" s="341"/>
      <c r="F512" s="341"/>
      <c r="G512" s="344"/>
    </row>
    <row r="513" spans="5:7">
      <c r="E513" s="341"/>
      <c r="F513" s="341"/>
      <c r="G513" s="344"/>
    </row>
    <row r="514" spans="5:7">
      <c r="E514" s="341"/>
      <c r="F514" s="341"/>
      <c r="G514" s="344"/>
    </row>
    <row r="515" spans="5:7">
      <c r="E515" s="341"/>
      <c r="F515" s="341"/>
      <c r="G515" s="344"/>
    </row>
    <row r="516" spans="5:7">
      <c r="E516" s="341"/>
      <c r="F516" s="341"/>
      <c r="G516" s="344"/>
    </row>
    <row r="517" spans="5:7">
      <c r="E517" s="341"/>
      <c r="F517" s="341"/>
      <c r="G517" s="344"/>
    </row>
    <row r="518" spans="5:7">
      <c r="E518" s="341"/>
      <c r="F518" s="341"/>
      <c r="G518" s="344"/>
    </row>
    <row r="519" spans="5:7">
      <c r="E519" s="341"/>
      <c r="F519" s="341"/>
      <c r="G519" s="344"/>
    </row>
    <row r="520" spans="5:7">
      <c r="E520" s="341"/>
      <c r="F520" s="341"/>
      <c r="G520" s="344"/>
    </row>
    <row r="521" spans="5:7">
      <c r="E521" s="341"/>
      <c r="F521" s="341"/>
      <c r="G521" s="344"/>
    </row>
    <row r="522" spans="5:7">
      <c r="E522" s="341"/>
      <c r="F522" s="341"/>
      <c r="G522" s="344"/>
    </row>
    <row r="523" spans="5:7">
      <c r="E523" s="341"/>
      <c r="F523" s="341"/>
      <c r="G523" s="344"/>
    </row>
    <row r="524" spans="5:7">
      <c r="E524" s="341"/>
      <c r="F524" s="341"/>
      <c r="G524" s="344"/>
    </row>
    <row r="525" spans="5:7">
      <c r="E525" s="341"/>
      <c r="F525" s="341"/>
      <c r="G525" s="344"/>
    </row>
    <row r="526" spans="5:7">
      <c r="E526" s="341"/>
      <c r="F526" s="341"/>
      <c r="G526" s="344"/>
    </row>
    <row r="527" spans="5:7">
      <c r="E527" s="341"/>
      <c r="F527" s="341"/>
      <c r="G527" s="344"/>
    </row>
    <row r="528" spans="5:7">
      <c r="E528" s="341"/>
      <c r="F528" s="341"/>
      <c r="G528" s="344"/>
    </row>
    <row r="529" spans="5:7">
      <c r="E529" s="341"/>
      <c r="F529" s="341"/>
      <c r="G529" s="344"/>
    </row>
    <row r="530" spans="5:7">
      <c r="E530" s="341"/>
      <c r="F530" s="341"/>
      <c r="G530" s="344"/>
    </row>
    <row r="531" spans="5:7">
      <c r="E531" s="341"/>
      <c r="F531" s="341"/>
      <c r="G531" s="344"/>
    </row>
    <row r="532" spans="5:7">
      <c r="E532" s="341"/>
      <c r="F532" s="341"/>
      <c r="G532" s="344"/>
    </row>
    <row r="533" spans="5:7">
      <c r="E533" s="341"/>
      <c r="F533" s="341"/>
      <c r="G533" s="344"/>
    </row>
    <row r="534" spans="5:7">
      <c r="E534" s="341"/>
      <c r="F534" s="341"/>
      <c r="G534" s="344"/>
    </row>
    <row r="535" spans="5:7">
      <c r="E535" s="341"/>
      <c r="F535" s="341"/>
      <c r="G535" s="344"/>
    </row>
    <row r="536" spans="5:7">
      <c r="E536" s="341"/>
      <c r="F536" s="341"/>
      <c r="G536" s="344"/>
    </row>
    <row r="537" spans="5:7">
      <c r="E537" s="341"/>
      <c r="F537" s="341"/>
      <c r="G537" s="344"/>
    </row>
    <row r="538" spans="5:7">
      <c r="E538" s="341"/>
      <c r="F538" s="341"/>
      <c r="G538" s="344"/>
    </row>
    <row r="539" spans="5:7">
      <c r="E539" s="341"/>
      <c r="F539" s="341"/>
      <c r="G539" s="344"/>
    </row>
    <row r="540" spans="5:7">
      <c r="E540" s="341"/>
      <c r="F540" s="341"/>
      <c r="G540" s="344"/>
    </row>
    <row r="541" spans="5:7">
      <c r="E541" s="341"/>
      <c r="F541" s="341"/>
      <c r="G541" s="344"/>
    </row>
    <row r="542" spans="5:7">
      <c r="E542" s="341"/>
      <c r="F542" s="341"/>
      <c r="G542" s="344"/>
    </row>
    <row r="543" spans="5:7">
      <c r="E543" s="341"/>
      <c r="F543" s="341"/>
      <c r="G543" s="344"/>
    </row>
    <row r="544" spans="5:7">
      <c r="E544" s="341"/>
      <c r="F544" s="341"/>
      <c r="G544" s="344"/>
    </row>
    <row r="545" spans="5:7">
      <c r="E545" s="341"/>
      <c r="F545" s="341"/>
      <c r="G545" s="344"/>
    </row>
    <row r="546" spans="5:7">
      <c r="E546" s="341"/>
      <c r="F546" s="341"/>
      <c r="G546" s="344"/>
    </row>
    <row r="547" spans="5:7">
      <c r="E547" s="341"/>
      <c r="F547" s="341"/>
      <c r="G547" s="344"/>
    </row>
    <row r="548" spans="5:7">
      <c r="E548" s="341"/>
      <c r="F548" s="341"/>
      <c r="G548" s="344"/>
    </row>
    <row r="549" spans="5:7">
      <c r="E549" s="341"/>
      <c r="F549" s="341"/>
      <c r="G549" s="344"/>
    </row>
    <row r="550" spans="5:7">
      <c r="E550" s="341"/>
      <c r="F550" s="341"/>
      <c r="G550" s="344"/>
    </row>
    <row r="551" spans="5:7">
      <c r="E551" s="341"/>
      <c r="F551" s="341"/>
      <c r="G551" s="344"/>
    </row>
    <row r="552" spans="5:7">
      <c r="E552" s="341"/>
      <c r="F552" s="341"/>
      <c r="G552" s="344"/>
    </row>
    <row r="553" spans="5:7">
      <c r="E553" s="341"/>
      <c r="F553" s="341"/>
      <c r="G553" s="344"/>
    </row>
    <row r="554" spans="5:7">
      <c r="E554" s="341"/>
      <c r="F554" s="341"/>
      <c r="G554" s="344"/>
    </row>
    <row r="555" spans="5:7">
      <c r="E555" s="341"/>
      <c r="F555" s="341"/>
      <c r="G555" s="344"/>
    </row>
    <row r="556" spans="5:7">
      <c r="E556" s="341"/>
      <c r="F556" s="341"/>
      <c r="G556" s="344"/>
    </row>
    <row r="557" spans="5:7">
      <c r="E557" s="341"/>
      <c r="F557" s="341"/>
      <c r="G557" s="344"/>
    </row>
    <row r="558" spans="5:7">
      <c r="E558" s="341"/>
      <c r="F558" s="341"/>
      <c r="G558" s="344"/>
    </row>
    <row r="559" spans="5:7">
      <c r="E559" s="341"/>
      <c r="F559" s="341"/>
      <c r="G559" s="344"/>
    </row>
    <row r="560" spans="5:7">
      <c r="E560" s="341"/>
      <c r="F560" s="341"/>
      <c r="G560" s="344"/>
    </row>
    <row r="561" spans="5:7">
      <c r="E561" s="341"/>
      <c r="F561" s="341"/>
      <c r="G561" s="344"/>
    </row>
    <row r="562" spans="5:7">
      <c r="E562" s="341"/>
      <c r="F562" s="341"/>
      <c r="G562" s="344"/>
    </row>
    <row r="563" spans="5:7">
      <c r="E563" s="341"/>
      <c r="F563" s="341"/>
      <c r="G563" s="344"/>
    </row>
    <row r="564" spans="5:7">
      <c r="E564" s="341"/>
      <c r="F564" s="341"/>
      <c r="G564" s="344"/>
    </row>
    <row r="565" spans="5:7">
      <c r="E565" s="341"/>
      <c r="F565" s="341"/>
      <c r="G565" s="344"/>
    </row>
    <row r="566" spans="5:7">
      <c r="E566" s="341"/>
      <c r="F566" s="341"/>
      <c r="G566" s="344"/>
    </row>
    <row r="567" spans="5:7">
      <c r="E567" s="341"/>
      <c r="F567" s="341"/>
      <c r="G567" s="344"/>
    </row>
    <row r="568" spans="5:7">
      <c r="E568" s="341"/>
      <c r="F568" s="341"/>
      <c r="G568" s="344"/>
    </row>
    <row r="569" spans="5:7">
      <c r="E569" s="341"/>
      <c r="F569" s="341"/>
      <c r="G569" s="344"/>
    </row>
    <row r="570" spans="5:7">
      <c r="E570" s="341"/>
      <c r="F570" s="341"/>
      <c r="G570" s="344"/>
    </row>
    <row r="571" spans="5:7">
      <c r="E571" s="341"/>
      <c r="F571" s="341"/>
      <c r="G571" s="344"/>
    </row>
    <row r="572" spans="5:7">
      <c r="E572" s="341"/>
      <c r="F572" s="341"/>
      <c r="G572" s="344"/>
    </row>
    <row r="573" spans="5:7">
      <c r="E573" s="341"/>
      <c r="F573" s="341"/>
      <c r="G573" s="344"/>
    </row>
    <row r="574" spans="5:7">
      <c r="E574" s="341"/>
      <c r="F574" s="341"/>
      <c r="G574" s="344"/>
    </row>
    <row r="575" spans="5:7">
      <c r="E575" s="341"/>
      <c r="F575" s="341"/>
      <c r="G575" s="344"/>
    </row>
    <row r="576" spans="5:7">
      <c r="E576" s="341"/>
      <c r="F576" s="341"/>
      <c r="G576" s="344"/>
    </row>
    <row r="577" spans="5:7">
      <c r="E577" s="341"/>
      <c r="F577" s="341"/>
      <c r="G577" s="344"/>
    </row>
    <row r="578" spans="5:7">
      <c r="E578" s="341"/>
      <c r="F578" s="341"/>
      <c r="G578" s="344"/>
    </row>
    <row r="579" spans="5:7">
      <c r="E579" s="341"/>
      <c r="F579" s="341"/>
      <c r="G579" s="344"/>
    </row>
    <row r="580" spans="5:7">
      <c r="E580" s="341"/>
      <c r="F580" s="341"/>
      <c r="G580" s="344"/>
    </row>
    <row r="581" spans="5:7">
      <c r="E581" s="341"/>
      <c r="F581" s="341"/>
      <c r="G581" s="344"/>
    </row>
    <row r="582" spans="5:7">
      <c r="E582" s="341"/>
      <c r="F582" s="341"/>
      <c r="G582" s="344"/>
    </row>
    <row r="583" spans="5:7">
      <c r="E583" s="341"/>
      <c r="F583" s="341"/>
      <c r="G583" s="344"/>
    </row>
    <row r="584" spans="5:7">
      <c r="E584" s="341"/>
      <c r="F584" s="341"/>
      <c r="G584" s="344"/>
    </row>
    <row r="585" spans="5:7">
      <c r="E585" s="341"/>
      <c r="F585" s="341"/>
      <c r="G585" s="344"/>
    </row>
    <row r="586" spans="5:7">
      <c r="E586" s="341"/>
      <c r="F586" s="341"/>
      <c r="G586" s="344"/>
    </row>
    <row r="587" spans="5:7">
      <c r="E587" s="341"/>
      <c r="F587" s="341"/>
      <c r="G587" s="344"/>
    </row>
    <row r="588" spans="5:7">
      <c r="E588" s="341"/>
      <c r="F588" s="341"/>
      <c r="G588" s="344"/>
    </row>
    <row r="589" spans="5:7">
      <c r="E589" s="341"/>
      <c r="F589" s="341"/>
      <c r="G589" s="344"/>
    </row>
    <row r="590" spans="5:7">
      <c r="E590" s="341"/>
      <c r="F590" s="341"/>
      <c r="G590" s="344"/>
    </row>
    <row r="591" spans="5:7">
      <c r="E591" s="341"/>
      <c r="F591" s="341"/>
      <c r="G591" s="344"/>
    </row>
    <row r="592" spans="5:7">
      <c r="E592" s="341"/>
      <c r="F592" s="341"/>
      <c r="G592" s="344"/>
    </row>
    <row r="593" spans="5:7">
      <c r="E593" s="341"/>
      <c r="F593" s="341"/>
      <c r="G593" s="344"/>
    </row>
    <row r="594" spans="5:7">
      <c r="E594" s="341"/>
      <c r="F594" s="341"/>
      <c r="G594" s="344"/>
    </row>
    <row r="595" spans="5:7">
      <c r="E595" s="341"/>
      <c r="F595" s="341"/>
      <c r="G595" s="344"/>
    </row>
    <row r="596" spans="5:7">
      <c r="E596" s="341"/>
      <c r="F596" s="341"/>
      <c r="G596" s="344"/>
    </row>
    <row r="597" spans="5:7">
      <c r="E597" s="341"/>
      <c r="F597" s="341"/>
      <c r="G597" s="344"/>
    </row>
    <row r="598" spans="5:7">
      <c r="E598" s="341"/>
      <c r="F598" s="341"/>
      <c r="G598" s="344"/>
    </row>
    <row r="599" spans="5:7">
      <c r="E599" s="341"/>
      <c r="F599" s="341"/>
      <c r="G599" s="344"/>
    </row>
    <row r="600" spans="5:7">
      <c r="E600" s="341"/>
      <c r="F600" s="341"/>
      <c r="G600" s="344"/>
    </row>
    <row r="601" spans="5:7">
      <c r="E601" s="341"/>
      <c r="F601" s="341"/>
      <c r="G601" s="344"/>
    </row>
    <row r="602" spans="5:7">
      <c r="E602" s="341"/>
      <c r="F602" s="341"/>
      <c r="G602" s="344"/>
    </row>
    <row r="603" spans="5:7">
      <c r="E603" s="341"/>
      <c r="F603" s="341"/>
      <c r="G603" s="344"/>
    </row>
    <row r="604" spans="5:7">
      <c r="E604" s="341"/>
      <c r="F604" s="341"/>
      <c r="G604" s="344"/>
    </row>
    <row r="605" spans="5:7">
      <c r="E605" s="341"/>
      <c r="F605" s="341"/>
      <c r="G605" s="344"/>
    </row>
    <row r="606" spans="5:7">
      <c r="E606" s="341"/>
      <c r="F606" s="341"/>
      <c r="G606" s="344"/>
    </row>
    <row r="607" spans="5:7">
      <c r="E607" s="341"/>
      <c r="F607" s="341"/>
      <c r="G607" s="344"/>
    </row>
    <row r="608" spans="5:7">
      <c r="E608" s="341"/>
      <c r="F608" s="341"/>
      <c r="G608" s="344"/>
    </row>
    <row r="609" spans="5:7">
      <c r="E609" s="341"/>
      <c r="F609" s="341"/>
      <c r="G609" s="344"/>
    </row>
    <row r="610" spans="5:7">
      <c r="E610" s="341"/>
      <c r="F610" s="341"/>
      <c r="G610" s="344"/>
    </row>
    <row r="611" spans="5:7">
      <c r="E611" s="341"/>
      <c r="F611" s="341"/>
      <c r="G611" s="344"/>
    </row>
    <row r="612" spans="5:7">
      <c r="E612" s="341"/>
      <c r="F612" s="341"/>
      <c r="G612" s="344"/>
    </row>
    <row r="613" spans="5:7">
      <c r="E613" s="341"/>
      <c r="F613" s="341"/>
      <c r="G613" s="344"/>
    </row>
    <row r="614" spans="5:7">
      <c r="E614" s="341"/>
      <c r="F614" s="341"/>
      <c r="G614" s="344"/>
    </row>
    <row r="615" spans="5:7">
      <c r="E615" s="341"/>
      <c r="F615" s="341"/>
      <c r="G615" s="344"/>
    </row>
    <row r="616" spans="5:7">
      <c r="E616" s="341"/>
      <c r="F616" s="341"/>
      <c r="G616" s="344"/>
    </row>
    <row r="617" spans="5:7">
      <c r="E617" s="341"/>
      <c r="F617" s="341"/>
      <c r="G617" s="344"/>
    </row>
    <row r="618" spans="5:7">
      <c r="E618" s="341"/>
      <c r="F618" s="341"/>
      <c r="G618" s="344"/>
    </row>
    <row r="619" spans="5:7">
      <c r="E619" s="341"/>
      <c r="F619" s="341"/>
      <c r="G619" s="344"/>
    </row>
    <row r="620" spans="5:7">
      <c r="E620" s="341"/>
      <c r="F620" s="341"/>
      <c r="G620" s="344"/>
    </row>
    <row r="621" spans="5:7">
      <c r="E621" s="341"/>
      <c r="F621" s="341"/>
      <c r="G621" s="344"/>
    </row>
    <row r="622" spans="5:7">
      <c r="E622" s="341"/>
      <c r="F622" s="341"/>
      <c r="G622" s="344"/>
    </row>
    <row r="623" spans="5:7">
      <c r="E623" s="341"/>
      <c r="F623" s="341"/>
      <c r="G623" s="344"/>
    </row>
    <row r="624" spans="5:7">
      <c r="E624" s="341"/>
      <c r="F624" s="341"/>
      <c r="G624" s="344"/>
    </row>
    <row r="625" spans="5:7">
      <c r="E625" s="341"/>
      <c r="F625" s="341"/>
      <c r="G625" s="344"/>
    </row>
    <row r="626" spans="5:7">
      <c r="E626" s="341"/>
      <c r="F626" s="341"/>
      <c r="G626" s="344"/>
    </row>
    <row r="627" spans="5:7">
      <c r="E627" s="341"/>
      <c r="F627" s="341"/>
      <c r="G627" s="344"/>
    </row>
    <row r="628" spans="5:7">
      <c r="E628" s="341"/>
      <c r="F628" s="341"/>
      <c r="G628" s="344"/>
    </row>
    <row r="629" spans="5:7">
      <c r="E629" s="341"/>
      <c r="F629" s="341"/>
      <c r="G629" s="344"/>
    </row>
    <row r="630" spans="5:7">
      <c r="E630" s="341"/>
      <c r="F630" s="341"/>
      <c r="G630" s="344"/>
    </row>
    <row r="631" spans="5:7">
      <c r="E631" s="341"/>
      <c r="F631" s="341"/>
      <c r="G631" s="344"/>
    </row>
    <row r="632" spans="5:7">
      <c r="E632" s="341"/>
      <c r="F632" s="341"/>
      <c r="G632" s="344"/>
    </row>
    <row r="633" spans="5:7">
      <c r="E633" s="341"/>
      <c r="F633" s="341"/>
      <c r="G633" s="344"/>
    </row>
    <row r="634" spans="5:7">
      <c r="E634" s="341"/>
      <c r="F634" s="341"/>
      <c r="G634" s="344"/>
    </row>
    <row r="635" spans="5:7">
      <c r="E635" s="341"/>
      <c r="F635" s="341"/>
      <c r="G635" s="344"/>
    </row>
    <row r="636" spans="5:7">
      <c r="E636" s="341"/>
      <c r="F636" s="341"/>
      <c r="G636" s="344"/>
    </row>
    <row r="637" spans="5:7">
      <c r="E637" s="341"/>
      <c r="F637" s="341"/>
      <c r="G637" s="344"/>
    </row>
    <row r="638" spans="5:7">
      <c r="E638" s="341"/>
      <c r="F638" s="341"/>
      <c r="G638" s="344"/>
    </row>
    <row r="639" spans="5:7">
      <c r="E639" s="341"/>
      <c r="F639" s="341"/>
      <c r="G639" s="344"/>
    </row>
    <row r="640" spans="5:7">
      <c r="E640" s="341"/>
      <c r="F640" s="341"/>
      <c r="G640" s="344"/>
    </row>
    <row r="641" spans="5:7">
      <c r="E641" s="341"/>
      <c r="F641" s="341"/>
      <c r="G641" s="344"/>
    </row>
    <row r="642" spans="5:7">
      <c r="E642" s="341"/>
      <c r="F642" s="341"/>
      <c r="G642" s="344"/>
    </row>
    <row r="643" spans="5:7">
      <c r="E643" s="341"/>
      <c r="F643" s="341"/>
      <c r="G643" s="344"/>
    </row>
    <row r="644" spans="5:7">
      <c r="E644" s="341"/>
      <c r="F644" s="341"/>
      <c r="G644" s="344"/>
    </row>
    <row r="645" spans="5:7">
      <c r="E645" s="341"/>
      <c r="F645" s="341"/>
      <c r="G645" s="344"/>
    </row>
    <row r="646" spans="5:7">
      <c r="E646" s="341"/>
      <c r="F646" s="341"/>
      <c r="G646" s="344"/>
    </row>
    <row r="647" spans="5:7">
      <c r="E647" s="341"/>
      <c r="F647" s="341"/>
      <c r="G647" s="344"/>
    </row>
    <row r="648" spans="5:7">
      <c r="E648" s="341"/>
      <c r="F648" s="341"/>
      <c r="G648" s="344"/>
    </row>
    <row r="649" spans="5:7">
      <c r="E649" s="341"/>
      <c r="F649" s="341"/>
      <c r="G649" s="344"/>
    </row>
    <row r="650" spans="5:7">
      <c r="E650" s="341"/>
      <c r="F650" s="341"/>
      <c r="G650" s="344"/>
    </row>
    <row r="651" spans="5:7">
      <c r="E651" s="341"/>
      <c r="F651" s="341"/>
      <c r="G651" s="344"/>
    </row>
    <row r="652" spans="5:7">
      <c r="E652" s="341"/>
      <c r="F652" s="341"/>
      <c r="G652" s="344"/>
    </row>
    <row r="653" spans="5:7">
      <c r="E653" s="341"/>
      <c r="F653" s="341"/>
      <c r="G653" s="344"/>
    </row>
    <row r="654" spans="5:7">
      <c r="E654" s="341"/>
      <c r="F654" s="341"/>
      <c r="G654" s="344"/>
    </row>
    <row r="655" spans="5:7">
      <c r="E655" s="341"/>
      <c r="F655" s="341"/>
      <c r="G655" s="344"/>
    </row>
    <row r="656" spans="5:7">
      <c r="E656" s="341"/>
      <c r="F656" s="341"/>
      <c r="G656" s="344"/>
    </row>
    <row r="657" spans="5:7">
      <c r="E657" s="341"/>
      <c r="F657" s="341"/>
      <c r="G657" s="344"/>
    </row>
    <row r="658" spans="5:7">
      <c r="E658" s="341"/>
      <c r="F658" s="341"/>
      <c r="G658" s="344"/>
    </row>
    <row r="659" spans="5:7">
      <c r="E659" s="341"/>
      <c r="F659" s="341"/>
      <c r="G659" s="344"/>
    </row>
    <row r="660" spans="5:7">
      <c r="E660" s="341"/>
      <c r="F660" s="341"/>
      <c r="G660" s="344"/>
    </row>
    <row r="661" spans="5:7">
      <c r="E661" s="341"/>
      <c r="F661" s="341"/>
      <c r="G661" s="344"/>
    </row>
    <row r="662" spans="5:7">
      <c r="E662" s="341"/>
      <c r="F662" s="341"/>
      <c r="G662" s="344"/>
    </row>
    <row r="663" spans="5:7">
      <c r="E663" s="341"/>
      <c r="F663" s="341"/>
      <c r="G663" s="344"/>
    </row>
    <row r="664" spans="5:7">
      <c r="E664" s="341"/>
      <c r="F664" s="341"/>
      <c r="G664" s="344"/>
    </row>
    <row r="665" spans="5:7">
      <c r="E665" s="341"/>
      <c r="F665" s="341"/>
      <c r="G665" s="344"/>
    </row>
    <row r="666" spans="5:7">
      <c r="E666" s="341"/>
      <c r="F666" s="341"/>
      <c r="G666" s="344"/>
    </row>
    <row r="667" spans="5:7">
      <c r="E667" s="341"/>
      <c r="F667" s="341"/>
      <c r="G667" s="344"/>
    </row>
    <row r="668" spans="5:7">
      <c r="E668" s="341"/>
      <c r="F668" s="341"/>
      <c r="G668" s="344"/>
    </row>
    <row r="669" spans="5:7">
      <c r="E669" s="341"/>
      <c r="F669" s="341"/>
      <c r="G669" s="344"/>
    </row>
    <row r="670" spans="5:7">
      <c r="E670" s="341"/>
      <c r="F670" s="341"/>
      <c r="G670" s="344"/>
    </row>
    <row r="671" spans="5:7">
      <c r="E671" s="341"/>
      <c r="F671" s="341"/>
      <c r="G671" s="344"/>
    </row>
    <row r="672" spans="5:7">
      <c r="E672" s="341"/>
      <c r="F672" s="341"/>
      <c r="G672" s="344"/>
    </row>
    <row r="673" spans="5:7">
      <c r="E673" s="341"/>
      <c r="F673" s="341"/>
      <c r="G673" s="344"/>
    </row>
    <row r="674" spans="5:7">
      <c r="E674" s="341"/>
      <c r="F674" s="341"/>
      <c r="G674" s="344"/>
    </row>
    <row r="675" spans="5:7">
      <c r="E675" s="341"/>
      <c r="F675" s="341"/>
      <c r="G675" s="344"/>
    </row>
    <row r="676" spans="5:7">
      <c r="E676" s="341"/>
      <c r="F676" s="341"/>
      <c r="G676" s="344"/>
    </row>
    <row r="677" spans="5:7">
      <c r="E677" s="341"/>
      <c r="F677" s="341"/>
      <c r="G677" s="344"/>
    </row>
    <row r="678" spans="5:7">
      <c r="E678" s="341"/>
      <c r="F678" s="341"/>
      <c r="G678" s="344"/>
    </row>
    <row r="679" spans="5:7">
      <c r="E679" s="341"/>
      <c r="F679" s="341"/>
      <c r="G679" s="344"/>
    </row>
    <row r="680" spans="5:7">
      <c r="E680" s="341"/>
      <c r="F680" s="341"/>
      <c r="G680" s="344"/>
    </row>
    <row r="681" spans="5:7">
      <c r="E681" s="341"/>
      <c r="F681" s="341"/>
      <c r="G681" s="344"/>
    </row>
    <row r="682" spans="5:7">
      <c r="E682" s="341"/>
      <c r="F682" s="341"/>
      <c r="G682" s="344"/>
    </row>
    <row r="683" spans="5:7">
      <c r="E683" s="341"/>
      <c r="F683" s="341"/>
      <c r="G683" s="344"/>
    </row>
    <row r="684" spans="5:7">
      <c r="E684" s="341"/>
      <c r="F684" s="341"/>
      <c r="G684" s="344"/>
    </row>
    <row r="685" spans="5:7">
      <c r="E685" s="341"/>
      <c r="F685" s="341"/>
      <c r="G685" s="344"/>
    </row>
    <row r="686" spans="5:7">
      <c r="E686" s="341"/>
      <c r="F686" s="341"/>
      <c r="G686" s="344"/>
    </row>
    <row r="687" spans="5:7">
      <c r="E687" s="341"/>
      <c r="F687" s="341"/>
      <c r="G687" s="344"/>
    </row>
    <row r="688" spans="5:7">
      <c r="E688" s="341"/>
      <c r="F688" s="341"/>
      <c r="G688" s="344"/>
    </row>
    <row r="689" spans="5:7">
      <c r="E689" s="341"/>
      <c r="F689" s="341"/>
      <c r="G689" s="344"/>
    </row>
    <row r="690" spans="5:7">
      <c r="E690" s="341"/>
      <c r="F690" s="341"/>
      <c r="G690" s="344"/>
    </row>
    <row r="691" spans="5:7">
      <c r="E691" s="341"/>
      <c r="F691" s="341"/>
      <c r="G691" s="344"/>
    </row>
    <row r="692" spans="5:7">
      <c r="E692" s="341"/>
      <c r="F692" s="341"/>
      <c r="G692" s="344"/>
    </row>
    <row r="693" spans="5:7">
      <c r="E693" s="341"/>
      <c r="F693" s="341"/>
      <c r="G693" s="344"/>
    </row>
    <row r="694" spans="5:7">
      <c r="E694" s="341"/>
      <c r="F694" s="341"/>
      <c r="G694" s="344"/>
    </row>
    <row r="695" spans="5:7">
      <c r="E695" s="341"/>
      <c r="F695" s="341"/>
      <c r="G695" s="344"/>
    </row>
    <row r="696" spans="5:7">
      <c r="E696" s="341"/>
      <c r="F696" s="341"/>
      <c r="G696" s="344"/>
    </row>
    <row r="697" spans="5:7">
      <c r="E697" s="341"/>
      <c r="F697" s="341"/>
      <c r="G697" s="344"/>
    </row>
    <row r="698" spans="5:7">
      <c r="E698" s="341"/>
      <c r="F698" s="341"/>
      <c r="G698" s="344"/>
    </row>
    <row r="699" spans="5:7">
      <c r="E699" s="341"/>
      <c r="F699" s="341"/>
      <c r="G699" s="344"/>
    </row>
    <row r="700" spans="5:7">
      <c r="E700" s="341"/>
      <c r="F700" s="341"/>
      <c r="G700" s="344"/>
    </row>
    <row r="701" spans="5:7">
      <c r="E701" s="341"/>
      <c r="F701" s="341"/>
      <c r="G701" s="344"/>
    </row>
    <row r="702" spans="5:7">
      <c r="E702" s="341"/>
      <c r="F702" s="341"/>
      <c r="G702" s="344"/>
    </row>
    <row r="703" spans="5:7">
      <c r="E703" s="341"/>
      <c r="F703" s="341"/>
      <c r="G703" s="344"/>
    </row>
    <row r="704" spans="5:7">
      <c r="E704" s="341"/>
      <c r="F704" s="341"/>
      <c r="G704" s="344"/>
    </row>
    <row r="705" spans="5:7">
      <c r="E705" s="341"/>
      <c r="F705" s="341"/>
      <c r="G705" s="344"/>
    </row>
    <row r="706" spans="5:7">
      <c r="E706" s="341"/>
      <c r="F706" s="341"/>
      <c r="G706" s="344"/>
    </row>
    <row r="707" spans="5:7">
      <c r="E707" s="341"/>
      <c r="F707" s="341"/>
      <c r="G707" s="344"/>
    </row>
    <row r="708" spans="5:7">
      <c r="E708" s="341"/>
      <c r="F708" s="341"/>
      <c r="G708" s="344"/>
    </row>
    <row r="709" spans="5:7">
      <c r="E709" s="341"/>
      <c r="F709" s="341"/>
      <c r="G709" s="344"/>
    </row>
    <row r="710" spans="5:7">
      <c r="E710" s="341"/>
      <c r="F710" s="341"/>
      <c r="G710" s="344"/>
    </row>
    <row r="711" spans="5:7">
      <c r="E711" s="341"/>
      <c r="F711" s="341"/>
      <c r="G711" s="344"/>
    </row>
    <row r="712" spans="5:7">
      <c r="E712" s="341"/>
      <c r="F712" s="341"/>
      <c r="G712" s="344"/>
    </row>
    <row r="713" spans="5:7">
      <c r="E713" s="341"/>
      <c r="F713" s="341"/>
      <c r="G713" s="344"/>
    </row>
    <row r="714" spans="5:7">
      <c r="E714" s="341"/>
      <c r="F714" s="341"/>
      <c r="G714" s="344"/>
    </row>
    <row r="715" spans="5:7">
      <c r="E715" s="341"/>
      <c r="F715" s="341"/>
      <c r="G715" s="344"/>
    </row>
    <row r="716" spans="5:7">
      <c r="E716" s="341"/>
      <c r="F716" s="341"/>
      <c r="G716" s="344"/>
    </row>
    <row r="717" spans="5:7">
      <c r="E717" s="341"/>
      <c r="F717" s="341"/>
      <c r="G717" s="344"/>
    </row>
    <row r="718" spans="5:7">
      <c r="E718" s="341"/>
      <c r="F718" s="341"/>
      <c r="G718" s="344"/>
    </row>
    <row r="719" spans="5:7">
      <c r="E719" s="341"/>
      <c r="F719" s="341"/>
      <c r="G719" s="344"/>
    </row>
    <row r="720" spans="5:7">
      <c r="E720" s="341"/>
      <c r="F720" s="341"/>
      <c r="G720" s="344"/>
    </row>
    <row r="721" spans="5:7">
      <c r="E721" s="341"/>
      <c r="F721" s="341"/>
      <c r="G721" s="344"/>
    </row>
    <row r="722" spans="5:7">
      <c r="E722" s="341"/>
      <c r="F722" s="341"/>
      <c r="G722" s="344"/>
    </row>
    <row r="723" spans="5:7">
      <c r="E723" s="341"/>
      <c r="F723" s="341"/>
      <c r="G723" s="344"/>
    </row>
    <row r="724" spans="5:7">
      <c r="E724" s="341"/>
      <c r="F724" s="341"/>
      <c r="G724" s="344"/>
    </row>
    <row r="725" spans="5:7">
      <c r="E725" s="341"/>
      <c r="F725" s="341"/>
      <c r="G725" s="344"/>
    </row>
    <row r="726" spans="5:7">
      <c r="E726" s="341"/>
      <c r="F726" s="341"/>
      <c r="G726" s="344"/>
    </row>
    <row r="727" spans="5:7">
      <c r="E727" s="341"/>
      <c r="F727" s="341"/>
      <c r="G727" s="344"/>
    </row>
    <row r="728" spans="5:7">
      <c r="E728" s="341"/>
      <c r="F728" s="341"/>
      <c r="G728" s="344"/>
    </row>
    <row r="729" spans="5:7">
      <c r="E729" s="341"/>
      <c r="F729" s="341"/>
      <c r="G729" s="344"/>
    </row>
    <row r="730" spans="5:7">
      <c r="E730" s="341"/>
      <c r="F730" s="341"/>
      <c r="G730" s="344"/>
    </row>
    <row r="731" spans="5:7">
      <c r="E731" s="341"/>
      <c r="F731" s="341"/>
      <c r="G731" s="344"/>
    </row>
    <row r="732" spans="5:7">
      <c r="E732" s="341"/>
      <c r="F732" s="341"/>
      <c r="G732" s="344"/>
    </row>
    <row r="733" spans="5:7">
      <c r="E733" s="341"/>
      <c r="F733" s="341"/>
      <c r="G733" s="344"/>
    </row>
    <row r="734" spans="5:7">
      <c r="E734" s="341"/>
      <c r="F734" s="341"/>
      <c r="G734" s="344"/>
    </row>
    <row r="735" spans="5:7">
      <c r="E735" s="341"/>
      <c r="F735" s="341"/>
      <c r="G735" s="344"/>
    </row>
    <row r="736" spans="5:7">
      <c r="E736" s="341"/>
      <c r="F736" s="341"/>
      <c r="G736" s="344"/>
    </row>
    <row r="737" spans="5:7">
      <c r="E737" s="341"/>
      <c r="F737" s="341"/>
      <c r="G737" s="344"/>
    </row>
    <row r="738" spans="5:7">
      <c r="E738" s="341"/>
      <c r="F738" s="341"/>
      <c r="G738" s="344"/>
    </row>
    <row r="739" spans="5:7">
      <c r="E739" s="341"/>
      <c r="F739" s="341"/>
      <c r="G739" s="344"/>
    </row>
    <row r="740" spans="5:7">
      <c r="E740" s="341"/>
      <c r="F740" s="341"/>
      <c r="G740" s="344"/>
    </row>
    <row r="741" spans="5:7">
      <c r="E741" s="341"/>
      <c r="F741" s="341"/>
      <c r="G741" s="344"/>
    </row>
    <row r="742" spans="5:7">
      <c r="E742" s="341"/>
      <c r="F742" s="341"/>
      <c r="G742" s="344"/>
    </row>
    <row r="743" spans="5:7">
      <c r="E743" s="341"/>
      <c r="F743" s="341"/>
      <c r="G743" s="344"/>
    </row>
    <row r="744" spans="5:7">
      <c r="E744" s="341"/>
      <c r="F744" s="341"/>
      <c r="G744" s="344"/>
    </row>
    <row r="745" spans="5:7">
      <c r="E745" s="341"/>
      <c r="F745" s="341"/>
      <c r="G745" s="344"/>
    </row>
    <row r="746" spans="5:7">
      <c r="E746" s="341"/>
      <c r="F746" s="341"/>
      <c r="G746" s="344"/>
    </row>
    <row r="747" spans="5:7">
      <c r="E747" s="341"/>
      <c r="F747" s="341"/>
      <c r="G747" s="344"/>
    </row>
    <row r="748" spans="5:7">
      <c r="E748" s="341"/>
      <c r="F748" s="341"/>
      <c r="G748" s="344"/>
    </row>
    <row r="749" spans="5:7">
      <c r="E749" s="341"/>
      <c r="F749" s="341"/>
      <c r="G749" s="344"/>
    </row>
    <row r="750" spans="5:7">
      <c r="E750" s="341"/>
      <c r="F750" s="341"/>
      <c r="G750" s="344"/>
    </row>
    <row r="751" spans="5:7">
      <c r="E751" s="341"/>
      <c r="F751" s="341"/>
      <c r="G751" s="344"/>
    </row>
    <row r="752" spans="5:7">
      <c r="E752" s="341"/>
      <c r="F752" s="341"/>
      <c r="G752" s="344"/>
    </row>
    <row r="753" spans="5:7">
      <c r="E753" s="341"/>
      <c r="F753" s="341"/>
      <c r="G753" s="344"/>
    </row>
    <row r="754" spans="5:7">
      <c r="E754" s="341"/>
      <c r="F754" s="341"/>
      <c r="G754" s="344"/>
    </row>
    <row r="755" spans="5:7">
      <c r="E755" s="341"/>
      <c r="F755" s="341"/>
      <c r="G755" s="344"/>
    </row>
    <row r="756" spans="5:7">
      <c r="E756" s="341"/>
      <c r="F756" s="341"/>
      <c r="G756" s="344"/>
    </row>
    <row r="757" spans="5:7">
      <c r="E757" s="341"/>
      <c r="F757" s="341"/>
      <c r="G757" s="344"/>
    </row>
    <row r="758" spans="5:7">
      <c r="E758" s="341"/>
      <c r="F758" s="341"/>
      <c r="G758" s="344"/>
    </row>
    <row r="759" spans="5:7">
      <c r="E759" s="341"/>
      <c r="F759" s="341"/>
      <c r="G759" s="344"/>
    </row>
    <row r="760" spans="5:7">
      <c r="E760" s="341"/>
      <c r="F760" s="341"/>
      <c r="G760" s="344"/>
    </row>
    <row r="761" spans="5:7">
      <c r="E761" s="341"/>
      <c r="F761" s="341"/>
      <c r="G761" s="344"/>
    </row>
    <row r="762" spans="5:7">
      <c r="E762" s="341"/>
      <c r="F762" s="341"/>
      <c r="G762" s="344"/>
    </row>
    <row r="763" spans="5:7">
      <c r="E763" s="341"/>
      <c r="F763" s="341"/>
      <c r="G763" s="344"/>
    </row>
    <row r="764" spans="5:7">
      <c r="E764" s="341"/>
      <c r="F764" s="341"/>
      <c r="G764" s="344"/>
    </row>
    <row r="765" spans="5:7">
      <c r="E765" s="341"/>
      <c r="F765" s="341"/>
      <c r="G765" s="344"/>
    </row>
    <row r="766" spans="5:7">
      <c r="E766" s="341"/>
      <c r="F766" s="341"/>
      <c r="G766" s="344"/>
    </row>
    <row r="767" spans="5:7">
      <c r="E767" s="341"/>
      <c r="F767" s="341"/>
      <c r="G767" s="344"/>
    </row>
    <row r="768" spans="5:7">
      <c r="E768" s="341"/>
      <c r="F768" s="341"/>
      <c r="G768" s="344"/>
    </row>
    <row r="769" spans="5:7">
      <c r="E769" s="341"/>
      <c r="F769" s="341"/>
      <c r="G769" s="344"/>
    </row>
    <row r="770" spans="5:7">
      <c r="E770" s="341"/>
      <c r="F770" s="341"/>
      <c r="G770" s="344"/>
    </row>
    <row r="771" spans="5:7">
      <c r="E771" s="341"/>
      <c r="F771" s="341"/>
      <c r="G771" s="344"/>
    </row>
    <row r="772" spans="5:7">
      <c r="E772" s="341"/>
      <c r="F772" s="341"/>
      <c r="G772" s="344"/>
    </row>
    <row r="773" spans="5:7">
      <c r="E773" s="341"/>
      <c r="F773" s="341"/>
      <c r="G773" s="344"/>
    </row>
    <row r="774" spans="5:7">
      <c r="E774" s="341"/>
      <c r="F774" s="341"/>
      <c r="G774" s="344"/>
    </row>
    <row r="775" spans="5:7">
      <c r="E775" s="341"/>
      <c r="F775" s="341"/>
      <c r="G775" s="344"/>
    </row>
    <row r="776" spans="5:7">
      <c r="E776" s="341"/>
      <c r="F776" s="341"/>
      <c r="G776" s="344"/>
    </row>
    <row r="777" spans="5:7">
      <c r="E777" s="341"/>
      <c r="F777" s="341"/>
      <c r="G777" s="344"/>
    </row>
    <row r="778" spans="5:7">
      <c r="E778" s="341"/>
      <c r="F778" s="341"/>
      <c r="G778" s="344"/>
    </row>
    <row r="779" spans="5:7">
      <c r="E779" s="341"/>
      <c r="F779" s="341"/>
      <c r="G779" s="344"/>
    </row>
    <row r="780" spans="5:7">
      <c r="E780" s="341"/>
      <c r="F780" s="341"/>
      <c r="G780" s="344"/>
    </row>
    <row r="781" spans="5:7">
      <c r="E781" s="341"/>
      <c r="F781" s="341"/>
      <c r="G781" s="344"/>
    </row>
    <row r="782" spans="5:7">
      <c r="E782" s="341"/>
      <c r="F782" s="341"/>
      <c r="G782" s="344"/>
    </row>
    <row r="783" spans="5:7">
      <c r="E783" s="341"/>
      <c r="F783" s="341"/>
      <c r="G783" s="344"/>
    </row>
    <row r="784" spans="5:7">
      <c r="E784" s="341"/>
      <c r="F784" s="341"/>
      <c r="G784" s="344"/>
    </row>
    <row r="785" spans="5:7">
      <c r="E785" s="341"/>
      <c r="F785" s="341"/>
      <c r="G785" s="344"/>
    </row>
    <row r="786" spans="5:7">
      <c r="E786" s="341"/>
      <c r="F786" s="341"/>
      <c r="G786" s="344"/>
    </row>
    <row r="787" spans="5:7">
      <c r="E787" s="341"/>
      <c r="F787" s="341"/>
      <c r="G787" s="344"/>
    </row>
    <row r="788" spans="5:7">
      <c r="E788" s="341"/>
      <c r="F788" s="341"/>
      <c r="G788" s="344"/>
    </row>
    <row r="789" spans="5:7">
      <c r="E789" s="341"/>
      <c r="F789" s="341"/>
      <c r="G789" s="344"/>
    </row>
    <row r="790" spans="5:7">
      <c r="E790" s="341"/>
      <c r="F790" s="341"/>
      <c r="G790" s="344"/>
    </row>
    <row r="791" spans="5:7">
      <c r="E791" s="341"/>
      <c r="F791" s="341"/>
      <c r="G791" s="344"/>
    </row>
    <row r="792" spans="5:7">
      <c r="E792" s="341"/>
      <c r="F792" s="341"/>
      <c r="G792" s="344"/>
    </row>
    <row r="793" spans="5:7">
      <c r="E793" s="341"/>
      <c r="F793" s="341"/>
      <c r="G793" s="344"/>
    </row>
    <row r="794" spans="5:7">
      <c r="E794" s="341"/>
      <c r="F794" s="341"/>
      <c r="G794" s="344"/>
    </row>
    <row r="795" spans="5:7">
      <c r="E795" s="341"/>
      <c r="F795" s="341"/>
      <c r="G795" s="344"/>
    </row>
    <row r="796" spans="5:7">
      <c r="E796" s="341"/>
      <c r="F796" s="341"/>
      <c r="G796" s="344"/>
    </row>
    <row r="797" spans="5:7">
      <c r="E797" s="341"/>
      <c r="F797" s="341"/>
      <c r="G797" s="344"/>
    </row>
    <row r="798" spans="5:7">
      <c r="E798" s="341"/>
      <c r="F798" s="341"/>
      <c r="G798" s="344"/>
    </row>
    <row r="799" spans="5:7">
      <c r="E799" s="341"/>
      <c r="F799" s="341"/>
      <c r="G799" s="344"/>
    </row>
    <row r="800" spans="5:7">
      <c r="E800" s="341"/>
      <c r="F800" s="341"/>
      <c r="G800" s="344"/>
    </row>
    <row r="801" spans="5:7">
      <c r="E801" s="341"/>
      <c r="F801" s="341"/>
      <c r="G801" s="344"/>
    </row>
    <row r="802" spans="5:7">
      <c r="E802" s="341"/>
      <c r="F802" s="341"/>
      <c r="G802" s="344"/>
    </row>
    <row r="803" spans="5:7">
      <c r="E803" s="341"/>
      <c r="F803" s="341"/>
      <c r="G803" s="344"/>
    </row>
    <row r="804" spans="5:7">
      <c r="E804" s="341"/>
      <c r="F804" s="341"/>
      <c r="G804" s="344"/>
    </row>
    <row r="805" spans="5:7">
      <c r="E805" s="341"/>
      <c r="F805" s="341"/>
      <c r="G805" s="344"/>
    </row>
    <row r="806" spans="5:7">
      <c r="E806" s="341"/>
      <c r="F806" s="341"/>
      <c r="G806" s="344"/>
    </row>
    <row r="807" spans="5:7">
      <c r="E807" s="341"/>
      <c r="F807" s="341"/>
      <c r="G807" s="344"/>
    </row>
    <row r="808" spans="5:7">
      <c r="E808" s="341"/>
      <c r="F808" s="341"/>
      <c r="G808" s="344"/>
    </row>
    <row r="809" spans="5:7">
      <c r="E809" s="341"/>
      <c r="F809" s="341"/>
      <c r="G809" s="344"/>
    </row>
    <row r="810" spans="5:7">
      <c r="E810" s="341"/>
      <c r="F810" s="341"/>
      <c r="G810" s="344"/>
    </row>
    <row r="811" spans="5:7">
      <c r="E811" s="341"/>
      <c r="F811" s="341"/>
      <c r="G811" s="344"/>
    </row>
    <row r="812" spans="5:7">
      <c r="E812" s="341"/>
      <c r="F812" s="341"/>
      <c r="G812" s="344"/>
    </row>
    <row r="813" spans="5:7">
      <c r="E813" s="341"/>
      <c r="F813" s="341"/>
      <c r="G813" s="344"/>
    </row>
    <row r="814" spans="5:7">
      <c r="E814" s="341"/>
      <c r="F814" s="341"/>
      <c r="G814" s="344"/>
    </row>
    <row r="815" spans="5:7">
      <c r="E815" s="341"/>
      <c r="F815" s="341"/>
      <c r="G815" s="344"/>
    </row>
    <row r="816" spans="5:7">
      <c r="E816" s="341"/>
      <c r="F816" s="341"/>
      <c r="G816" s="344"/>
    </row>
    <row r="817" spans="5:7">
      <c r="E817" s="341"/>
      <c r="F817" s="341"/>
      <c r="G817" s="344"/>
    </row>
    <row r="818" spans="5:7">
      <c r="E818" s="341"/>
      <c r="F818" s="341"/>
      <c r="G818" s="344"/>
    </row>
    <row r="819" spans="5:7">
      <c r="E819" s="341"/>
      <c r="F819" s="341"/>
      <c r="G819" s="344"/>
    </row>
    <row r="820" spans="5:7">
      <c r="E820" s="341"/>
      <c r="F820" s="341"/>
      <c r="G820" s="344"/>
    </row>
    <row r="821" spans="5:7">
      <c r="E821" s="341"/>
      <c r="F821" s="341"/>
      <c r="G821" s="344"/>
    </row>
    <row r="822" spans="5:7">
      <c r="E822" s="341"/>
      <c r="F822" s="341"/>
      <c r="G822" s="344"/>
    </row>
    <row r="823" spans="5:7">
      <c r="E823" s="341"/>
      <c r="F823" s="341"/>
      <c r="G823" s="344"/>
    </row>
    <row r="824" spans="5:7">
      <c r="E824" s="341"/>
      <c r="F824" s="341"/>
      <c r="G824" s="344"/>
    </row>
    <row r="825" spans="5:7">
      <c r="E825" s="341"/>
      <c r="F825" s="341"/>
      <c r="G825" s="344"/>
    </row>
    <row r="826" spans="5:7">
      <c r="E826" s="341"/>
      <c r="F826" s="341"/>
      <c r="G826" s="344"/>
    </row>
    <row r="827" spans="5:7">
      <c r="E827" s="341"/>
      <c r="F827" s="341"/>
      <c r="G827" s="344"/>
    </row>
    <row r="828" spans="5:7">
      <c r="E828" s="341"/>
      <c r="F828" s="341"/>
      <c r="G828" s="344"/>
    </row>
    <row r="829" spans="5:7">
      <c r="E829" s="341"/>
      <c r="F829" s="341"/>
      <c r="G829" s="344"/>
    </row>
    <row r="830" spans="5:7">
      <c r="E830" s="341"/>
      <c r="F830" s="341"/>
      <c r="G830" s="344"/>
    </row>
    <row r="831" spans="5:7">
      <c r="E831" s="341"/>
      <c r="F831" s="341"/>
      <c r="G831" s="344"/>
    </row>
    <row r="832" spans="5:7">
      <c r="E832" s="341"/>
      <c r="F832" s="341"/>
      <c r="G832" s="344"/>
    </row>
    <row r="833" spans="5:7">
      <c r="E833" s="341"/>
      <c r="F833" s="341"/>
      <c r="G833" s="344"/>
    </row>
    <row r="834" spans="5:7">
      <c r="E834" s="341"/>
      <c r="F834" s="341"/>
      <c r="G834" s="344"/>
    </row>
    <row r="835" spans="5:7">
      <c r="E835" s="341"/>
      <c r="F835" s="341"/>
      <c r="G835" s="344"/>
    </row>
    <row r="836" spans="5:7">
      <c r="E836" s="341"/>
      <c r="F836" s="341"/>
      <c r="G836" s="344"/>
    </row>
    <row r="837" spans="5:7">
      <c r="E837" s="341"/>
      <c r="F837" s="341"/>
      <c r="G837" s="344"/>
    </row>
    <row r="838" spans="5:7">
      <c r="E838" s="341"/>
      <c r="F838" s="341"/>
      <c r="G838" s="344"/>
    </row>
    <row r="839" spans="5:7">
      <c r="E839" s="341"/>
      <c r="F839" s="341"/>
      <c r="G839" s="344"/>
    </row>
    <row r="840" spans="5:7">
      <c r="E840" s="341"/>
      <c r="F840" s="341"/>
      <c r="G840" s="344"/>
    </row>
    <row r="841" spans="5:7">
      <c r="E841" s="341"/>
      <c r="F841" s="341"/>
      <c r="G841" s="344"/>
    </row>
    <row r="842" spans="5:7">
      <c r="E842" s="341"/>
      <c r="F842" s="341"/>
      <c r="G842" s="344"/>
    </row>
    <row r="843" spans="5:7">
      <c r="E843" s="341"/>
      <c r="F843" s="341"/>
      <c r="G843" s="344"/>
    </row>
    <row r="844" spans="5:7">
      <c r="E844" s="341"/>
      <c r="F844" s="341"/>
      <c r="G844" s="344"/>
    </row>
    <row r="845" spans="5:7">
      <c r="E845" s="341"/>
      <c r="F845" s="341"/>
      <c r="G845" s="344"/>
    </row>
    <row r="846" spans="5:7">
      <c r="E846" s="341"/>
      <c r="F846" s="341"/>
      <c r="G846" s="344"/>
    </row>
    <row r="847" spans="5:7">
      <c r="E847" s="341"/>
      <c r="F847" s="341"/>
      <c r="G847" s="344"/>
    </row>
    <row r="848" spans="5:7">
      <c r="E848" s="341"/>
      <c r="F848" s="341"/>
      <c r="G848" s="344"/>
    </row>
    <row r="849" spans="5:7">
      <c r="E849" s="341"/>
      <c r="F849" s="341"/>
      <c r="G849" s="344"/>
    </row>
    <row r="850" spans="5:7">
      <c r="E850" s="341"/>
      <c r="F850" s="341"/>
      <c r="G850" s="344"/>
    </row>
    <row r="851" spans="5:7">
      <c r="E851" s="341"/>
      <c r="F851" s="341"/>
      <c r="G851" s="344"/>
    </row>
    <row r="852" spans="5:7">
      <c r="E852" s="341"/>
      <c r="F852" s="341"/>
      <c r="G852" s="344"/>
    </row>
    <row r="853" spans="5:7">
      <c r="E853" s="341"/>
      <c r="F853" s="341"/>
      <c r="G853" s="344"/>
    </row>
    <row r="854" spans="5:7">
      <c r="E854" s="341"/>
      <c r="F854" s="341"/>
      <c r="G854" s="344"/>
    </row>
    <row r="855" spans="5:7">
      <c r="E855" s="341"/>
      <c r="F855" s="341"/>
      <c r="G855" s="344"/>
    </row>
    <row r="856" spans="5:7">
      <c r="E856" s="341"/>
      <c r="F856" s="341"/>
      <c r="G856" s="344"/>
    </row>
    <row r="857" spans="5:7">
      <c r="E857" s="341"/>
      <c r="F857" s="341"/>
      <c r="G857" s="344"/>
    </row>
    <row r="858" spans="5:7">
      <c r="E858" s="341"/>
      <c r="F858" s="341"/>
      <c r="G858" s="344"/>
    </row>
    <row r="859" spans="5:7">
      <c r="E859" s="341"/>
      <c r="F859" s="341"/>
      <c r="G859" s="344"/>
    </row>
    <row r="860" spans="5:7">
      <c r="E860" s="341"/>
      <c r="F860" s="341"/>
      <c r="G860" s="344"/>
    </row>
    <row r="861" spans="5:7">
      <c r="E861" s="341"/>
      <c r="F861" s="341"/>
      <c r="G861" s="344"/>
    </row>
    <row r="862" spans="5:7">
      <c r="E862" s="341"/>
      <c r="F862" s="341"/>
      <c r="G862" s="344"/>
    </row>
    <row r="863" spans="5:7">
      <c r="E863" s="341"/>
      <c r="F863" s="341"/>
      <c r="G863" s="344"/>
    </row>
    <row r="864" spans="5:7">
      <c r="E864" s="341"/>
      <c r="F864" s="341"/>
      <c r="G864" s="344"/>
    </row>
    <row r="865" spans="5:7">
      <c r="E865" s="341"/>
      <c r="F865" s="341"/>
      <c r="G865" s="344"/>
    </row>
    <row r="866" spans="5:7">
      <c r="E866" s="341"/>
      <c r="F866" s="341"/>
      <c r="G866" s="344"/>
    </row>
    <row r="867" spans="5:7">
      <c r="E867" s="341"/>
      <c r="F867" s="341"/>
      <c r="G867" s="344"/>
    </row>
    <row r="868" spans="5:7">
      <c r="E868" s="341"/>
      <c r="F868" s="341"/>
      <c r="G868" s="344"/>
    </row>
    <row r="869" spans="5:7">
      <c r="E869" s="341"/>
      <c r="F869" s="341"/>
      <c r="G869" s="344"/>
    </row>
    <row r="870" spans="5:7">
      <c r="E870" s="341"/>
      <c r="F870" s="341"/>
      <c r="G870" s="344"/>
    </row>
    <row r="871" spans="5:7">
      <c r="E871" s="341"/>
      <c r="F871" s="341"/>
      <c r="G871" s="344"/>
    </row>
    <row r="872" spans="5:7">
      <c r="E872" s="341"/>
      <c r="F872" s="341"/>
      <c r="G872" s="344"/>
    </row>
    <row r="873" spans="5:7">
      <c r="E873" s="341"/>
      <c r="F873" s="341"/>
      <c r="G873" s="344"/>
    </row>
    <row r="874" spans="5:7">
      <c r="E874" s="341"/>
      <c r="F874" s="341"/>
      <c r="G874" s="344"/>
    </row>
    <row r="875" spans="5:7">
      <c r="E875" s="341"/>
      <c r="F875" s="341"/>
      <c r="G875" s="344"/>
    </row>
    <row r="876" spans="5:7">
      <c r="E876" s="341"/>
      <c r="F876" s="341"/>
      <c r="G876" s="344"/>
    </row>
    <row r="877" spans="5:7">
      <c r="E877" s="341"/>
      <c r="F877" s="341"/>
      <c r="G877" s="344"/>
    </row>
    <row r="878" spans="5:7">
      <c r="E878" s="341"/>
      <c r="F878" s="341"/>
      <c r="G878" s="344"/>
    </row>
    <row r="879" spans="5:7">
      <c r="E879" s="341"/>
      <c r="F879" s="341"/>
      <c r="G879" s="344"/>
    </row>
    <row r="880" spans="5:7">
      <c r="E880" s="341"/>
      <c r="F880" s="341"/>
      <c r="G880" s="344"/>
    </row>
    <row r="881" spans="5:7">
      <c r="E881" s="341"/>
      <c r="F881" s="341"/>
      <c r="G881" s="344"/>
    </row>
    <row r="882" spans="5:7">
      <c r="E882" s="341"/>
      <c r="F882" s="341"/>
      <c r="G882" s="344"/>
    </row>
    <row r="883" spans="5:7">
      <c r="E883" s="341"/>
      <c r="F883" s="341"/>
      <c r="G883" s="344"/>
    </row>
    <row r="884" spans="5:7">
      <c r="E884" s="341"/>
      <c r="F884" s="341"/>
      <c r="G884" s="344"/>
    </row>
    <row r="885" spans="5:7">
      <c r="E885" s="341"/>
      <c r="F885" s="341"/>
      <c r="G885" s="344"/>
    </row>
    <row r="886" spans="5:7">
      <c r="E886" s="341"/>
      <c r="F886" s="341"/>
      <c r="G886" s="344"/>
    </row>
    <row r="887" spans="5:7">
      <c r="E887" s="341"/>
      <c r="F887" s="341"/>
      <c r="G887" s="344"/>
    </row>
    <row r="888" spans="5:7">
      <c r="E888" s="341"/>
      <c r="F888" s="341"/>
      <c r="G888" s="344"/>
    </row>
    <row r="889" spans="5:7">
      <c r="E889" s="341"/>
      <c r="F889" s="341"/>
      <c r="G889" s="344"/>
    </row>
    <row r="890" spans="5:7">
      <c r="E890" s="341"/>
      <c r="F890" s="341"/>
      <c r="G890" s="344"/>
    </row>
    <row r="891" spans="5:7">
      <c r="E891" s="341"/>
      <c r="F891" s="341"/>
      <c r="G891" s="344"/>
    </row>
    <row r="892" spans="5:7">
      <c r="E892" s="341"/>
      <c r="F892" s="341"/>
      <c r="G892" s="344"/>
    </row>
    <row r="893" spans="5:7">
      <c r="E893" s="341"/>
      <c r="F893" s="341"/>
      <c r="G893" s="344"/>
    </row>
    <row r="894" spans="5:7">
      <c r="E894" s="341"/>
      <c r="F894" s="341"/>
      <c r="G894" s="344"/>
    </row>
    <row r="895" spans="5:7">
      <c r="E895" s="341"/>
      <c r="F895" s="341"/>
      <c r="G895" s="344"/>
    </row>
    <row r="896" spans="5:7">
      <c r="E896" s="341"/>
      <c r="F896" s="341"/>
      <c r="G896" s="344"/>
    </row>
    <row r="897" spans="5:7">
      <c r="E897" s="341"/>
      <c r="F897" s="341"/>
      <c r="G897" s="344"/>
    </row>
    <row r="898" spans="5:7">
      <c r="E898" s="341"/>
      <c r="F898" s="341"/>
      <c r="G898" s="344"/>
    </row>
    <row r="899" spans="5:7">
      <c r="E899" s="341"/>
      <c r="F899" s="341"/>
      <c r="G899" s="344"/>
    </row>
    <row r="900" spans="5:7">
      <c r="E900" s="341"/>
      <c r="F900" s="341"/>
      <c r="G900" s="344"/>
    </row>
    <row r="901" spans="5:7">
      <c r="E901" s="341"/>
      <c r="F901" s="341"/>
      <c r="G901" s="344"/>
    </row>
    <row r="902" spans="5:7">
      <c r="E902" s="341"/>
      <c r="F902" s="341"/>
      <c r="G902" s="344"/>
    </row>
    <row r="903" spans="5:7">
      <c r="E903" s="341"/>
      <c r="F903" s="341"/>
      <c r="G903" s="344"/>
    </row>
    <row r="904" spans="5:7">
      <c r="E904" s="341"/>
      <c r="F904" s="341"/>
      <c r="G904" s="344"/>
    </row>
    <row r="905" spans="5:7">
      <c r="E905" s="341"/>
      <c r="F905" s="341"/>
      <c r="G905" s="344"/>
    </row>
    <row r="906" spans="5:7">
      <c r="E906" s="341"/>
      <c r="F906" s="341"/>
      <c r="G906" s="344"/>
    </row>
    <row r="907" spans="5:7">
      <c r="E907" s="341"/>
      <c r="F907" s="341"/>
      <c r="G907" s="344"/>
    </row>
    <row r="908" spans="5:7">
      <c r="E908" s="341"/>
      <c r="F908" s="341"/>
      <c r="G908" s="344"/>
    </row>
    <row r="909" spans="5:7">
      <c r="E909" s="341"/>
      <c r="F909" s="341"/>
      <c r="G909" s="344"/>
    </row>
    <row r="910" spans="5:7">
      <c r="E910" s="341"/>
      <c r="F910" s="341"/>
      <c r="G910" s="344"/>
    </row>
    <row r="911" spans="5:7">
      <c r="E911" s="341"/>
      <c r="F911" s="341"/>
      <c r="G911" s="344"/>
    </row>
    <row r="912" spans="5:7">
      <c r="E912" s="341"/>
      <c r="F912" s="341"/>
      <c r="G912" s="344"/>
    </row>
    <row r="913" spans="5:7">
      <c r="E913" s="341"/>
      <c r="F913" s="341"/>
      <c r="G913" s="344"/>
    </row>
    <row r="914" spans="5:7">
      <c r="E914" s="341"/>
      <c r="F914" s="341"/>
      <c r="G914" s="344"/>
    </row>
    <row r="915" spans="5:7">
      <c r="E915" s="341"/>
      <c r="F915" s="341"/>
      <c r="G915" s="344"/>
    </row>
    <row r="916" spans="5:7">
      <c r="E916" s="341"/>
      <c r="F916" s="341"/>
      <c r="G916" s="344"/>
    </row>
    <row r="917" spans="5:7">
      <c r="E917" s="341"/>
      <c r="F917" s="341"/>
      <c r="G917" s="344"/>
    </row>
    <row r="918" spans="5:7">
      <c r="E918" s="341"/>
      <c r="F918" s="341"/>
      <c r="G918" s="344"/>
    </row>
    <row r="919" spans="5:7">
      <c r="E919" s="341"/>
      <c r="F919" s="341"/>
      <c r="G919" s="344"/>
    </row>
    <row r="920" spans="5:7">
      <c r="E920" s="341"/>
      <c r="F920" s="341"/>
      <c r="G920" s="344"/>
    </row>
    <row r="921" spans="5:7">
      <c r="E921" s="341"/>
      <c r="F921" s="341"/>
      <c r="G921" s="344"/>
    </row>
    <row r="922" spans="5:7">
      <c r="E922" s="341"/>
      <c r="F922" s="341"/>
      <c r="G922" s="344"/>
    </row>
    <row r="923" spans="5:7">
      <c r="E923" s="341"/>
      <c r="F923" s="341"/>
      <c r="G923" s="344"/>
    </row>
    <row r="924" spans="5:7">
      <c r="E924" s="341"/>
      <c r="F924" s="341"/>
      <c r="G924" s="344"/>
    </row>
    <row r="925" spans="5:7">
      <c r="E925" s="341"/>
      <c r="F925" s="341"/>
      <c r="G925" s="344"/>
    </row>
    <row r="926" spans="5:7">
      <c r="E926" s="341"/>
      <c r="F926" s="341"/>
      <c r="G926" s="344"/>
    </row>
    <row r="927" spans="5:7">
      <c r="E927" s="341"/>
      <c r="F927" s="341"/>
      <c r="G927" s="344"/>
    </row>
    <row r="928" spans="5:7">
      <c r="E928" s="341"/>
      <c r="F928" s="341"/>
      <c r="G928" s="344"/>
    </row>
    <row r="929" spans="5:7">
      <c r="E929" s="341"/>
      <c r="F929" s="341"/>
      <c r="G929" s="344"/>
    </row>
    <row r="930" spans="5:7">
      <c r="E930" s="341"/>
      <c r="F930" s="341"/>
      <c r="G930" s="344"/>
    </row>
    <row r="931" spans="5:7">
      <c r="E931" s="341"/>
      <c r="F931" s="341"/>
      <c r="G931" s="344"/>
    </row>
    <row r="932" spans="5:7">
      <c r="E932" s="341"/>
      <c r="F932" s="341"/>
      <c r="G932" s="344"/>
    </row>
    <row r="933" spans="5:7">
      <c r="E933" s="341"/>
      <c r="F933" s="341"/>
      <c r="G933" s="344"/>
    </row>
    <row r="934" spans="5:7">
      <c r="E934" s="341"/>
      <c r="F934" s="341"/>
      <c r="G934" s="344"/>
    </row>
    <row r="935" spans="5:7">
      <c r="E935" s="341"/>
      <c r="F935" s="341"/>
      <c r="G935" s="344"/>
    </row>
    <row r="936" spans="5:7">
      <c r="E936" s="341"/>
      <c r="F936" s="341"/>
      <c r="G936" s="344"/>
    </row>
    <row r="937" spans="5:7">
      <c r="E937" s="341"/>
      <c r="F937" s="341"/>
      <c r="G937" s="344"/>
    </row>
    <row r="938" spans="5:7">
      <c r="E938" s="341"/>
      <c r="F938" s="341"/>
      <c r="G938" s="344"/>
    </row>
    <row r="939" spans="5:7">
      <c r="E939" s="341"/>
      <c r="F939" s="341"/>
      <c r="G939" s="344"/>
    </row>
    <row r="940" spans="5:7">
      <c r="E940" s="341"/>
      <c r="F940" s="341"/>
      <c r="G940" s="344"/>
    </row>
    <row r="941" spans="5:7">
      <c r="E941" s="341"/>
      <c r="F941" s="341"/>
      <c r="G941" s="344"/>
    </row>
    <row r="942" spans="5:7">
      <c r="E942" s="341"/>
      <c r="F942" s="341"/>
      <c r="G942" s="344"/>
    </row>
    <row r="943" spans="5:7">
      <c r="E943" s="341"/>
      <c r="F943" s="341"/>
      <c r="G943" s="344"/>
    </row>
    <row r="944" spans="5:7">
      <c r="E944" s="341"/>
      <c r="F944" s="341"/>
      <c r="G944" s="344"/>
    </row>
    <row r="945" spans="5:7">
      <c r="E945" s="341"/>
      <c r="F945" s="341"/>
      <c r="G945" s="344"/>
    </row>
    <row r="946" spans="5:7">
      <c r="E946" s="341"/>
      <c r="F946" s="341"/>
      <c r="G946" s="344"/>
    </row>
    <row r="947" spans="5:7">
      <c r="E947" s="341"/>
      <c r="F947" s="341"/>
      <c r="G947" s="344"/>
    </row>
    <row r="948" spans="5:7">
      <c r="E948" s="341"/>
      <c r="F948" s="341"/>
      <c r="G948" s="344"/>
    </row>
    <row r="949" spans="5:7">
      <c r="E949" s="341"/>
      <c r="F949" s="341"/>
      <c r="G949" s="344"/>
    </row>
    <row r="950" spans="5:7">
      <c r="E950" s="341"/>
      <c r="F950" s="341"/>
      <c r="G950" s="344"/>
    </row>
    <row r="951" spans="5:7">
      <c r="E951" s="341"/>
      <c r="F951" s="341"/>
      <c r="G951" s="344"/>
    </row>
    <row r="952" spans="5:7">
      <c r="E952" s="341"/>
      <c r="F952" s="341"/>
      <c r="G952" s="344"/>
    </row>
    <row r="953" spans="5:7">
      <c r="E953" s="341"/>
      <c r="F953" s="341"/>
      <c r="G953" s="344"/>
    </row>
    <row r="954" spans="5:7">
      <c r="E954" s="341"/>
      <c r="F954" s="341"/>
      <c r="G954" s="344"/>
    </row>
    <row r="955" spans="5:7">
      <c r="E955" s="341"/>
      <c r="F955" s="341"/>
      <c r="G955" s="344"/>
    </row>
    <row r="956" spans="5:7">
      <c r="E956" s="341"/>
      <c r="F956" s="341"/>
      <c r="G956" s="344"/>
    </row>
    <row r="957" spans="5:7">
      <c r="E957" s="341"/>
      <c r="F957" s="341"/>
      <c r="G957" s="344"/>
    </row>
    <row r="958" spans="5:7">
      <c r="E958" s="341"/>
      <c r="F958" s="341"/>
      <c r="G958" s="344"/>
    </row>
    <row r="959" spans="5:7">
      <c r="E959" s="341"/>
      <c r="F959" s="341"/>
      <c r="G959" s="344"/>
    </row>
    <row r="960" spans="5:7">
      <c r="E960" s="341"/>
      <c r="F960" s="341"/>
      <c r="G960" s="344"/>
    </row>
    <row r="961" spans="5:7">
      <c r="E961" s="341"/>
      <c r="F961" s="341"/>
      <c r="G961" s="344"/>
    </row>
    <row r="962" spans="5:7">
      <c r="E962" s="341"/>
      <c r="F962" s="341"/>
      <c r="G962" s="344"/>
    </row>
    <row r="963" spans="5:7">
      <c r="E963" s="341"/>
      <c r="F963" s="341"/>
      <c r="G963" s="344"/>
    </row>
    <row r="964" spans="5:7">
      <c r="E964" s="341"/>
      <c r="F964" s="341"/>
      <c r="G964" s="344"/>
    </row>
    <row r="965" spans="5:7">
      <c r="E965" s="341"/>
      <c r="F965" s="341"/>
      <c r="G965" s="344"/>
    </row>
    <row r="966" spans="5:7">
      <c r="E966" s="341"/>
      <c r="F966" s="341"/>
      <c r="G966" s="344"/>
    </row>
    <row r="967" spans="5:7">
      <c r="E967" s="341"/>
      <c r="F967" s="341"/>
      <c r="G967" s="344"/>
    </row>
    <row r="968" spans="5:7">
      <c r="E968" s="341"/>
      <c r="F968" s="341"/>
      <c r="G968" s="344"/>
    </row>
    <row r="969" spans="5:7">
      <c r="E969" s="341"/>
      <c r="F969" s="341"/>
      <c r="G969" s="344"/>
    </row>
    <row r="970" spans="5:7">
      <c r="E970" s="341"/>
      <c r="F970" s="341"/>
      <c r="G970" s="344"/>
    </row>
    <row r="971" spans="5:7">
      <c r="E971" s="341"/>
      <c r="F971" s="341"/>
      <c r="G971" s="344"/>
    </row>
    <row r="972" spans="5:7">
      <c r="E972" s="341"/>
      <c r="F972" s="341"/>
      <c r="G972" s="344"/>
    </row>
    <row r="973" spans="5:7">
      <c r="E973" s="341"/>
      <c r="F973" s="341"/>
      <c r="G973" s="344"/>
    </row>
    <row r="974" spans="5:7">
      <c r="E974" s="341"/>
      <c r="F974" s="341"/>
      <c r="G974" s="344"/>
    </row>
    <row r="975" spans="5:7">
      <c r="E975" s="341"/>
      <c r="F975" s="341"/>
      <c r="G975" s="344"/>
    </row>
    <row r="976" spans="5:7">
      <c r="E976" s="341"/>
      <c r="F976" s="341"/>
      <c r="G976" s="344"/>
    </row>
    <row r="977" spans="5:7">
      <c r="E977" s="341"/>
      <c r="F977" s="341"/>
      <c r="G977" s="344"/>
    </row>
    <row r="978" spans="5:7">
      <c r="E978" s="341"/>
      <c r="F978" s="341"/>
      <c r="G978" s="344"/>
    </row>
    <row r="979" spans="5:7">
      <c r="E979" s="341"/>
      <c r="F979" s="341"/>
      <c r="G979" s="344"/>
    </row>
    <row r="980" spans="5:7">
      <c r="E980" s="341"/>
      <c r="F980" s="341"/>
      <c r="G980" s="344"/>
    </row>
    <row r="981" spans="5:7">
      <c r="E981" s="341"/>
      <c r="F981" s="341"/>
      <c r="G981" s="344"/>
    </row>
    <row r="982" spans="5:7">
      <c r="E982" s="341"/>
      <c r="F982" s="341"/>
      <c r="G982" s="344"/>
    </row>
    <row r="983" spans="5:7">
      <c r="E983" s="341"/>
      <c r="F983" s="341"/>
      <c r="G983" s="344"/>
    </row>
    <row r="984" spans="5:7">
      <c r="E984" s="341"/>
      <c r="F984" s="341"/>
      <c r="G984" s="344"/>
    </row>
    <row r="985" spans="5:7">
      <c r="E985" s="341"/>
      <c r="F985" s="341"/>
      <c r="G985" s="344"/>
    </row>
    <row r="986" spans="5:7">
      <c r="E986" s="341"/>
      <c r="F986" s="341"/>
      <c r="G986" s="344"/>
    </row>
    <row r="987" spans="5:7">
      <c r="E987" s="341"/>
      <c r="F987" s="341"/>
      <c r="G987" s="344"/>
    </row>
    <row r="988" spans="5:7">
      <c r="E988" s="341"/>
      <c r="F988" s="341"/>
      <c r="G988" s="344"/>
    </row>
    <row r="989" spans="5:7">
      <c r="E989" s="341"/>
      <c r="F989" s="341"/>
      <c r="G989" s="344"/>
    </row>
    <row r="990" spans="5:7">
      <c r="E990" s="341"/>
      <c r="F990" s="341"/>
      <c r="G990" s="344"/>
    </row>
    <row r="991" spans="5:7">
      <c r="E991" s="341"/>
      <c r="F991" s="341"/>
      <c r="G991" s="344"/>
    </row>
    <row r="992" spans="5:7">
      <c r="E992" s="341"/>
      <c r="F992" s="341"/>
      <c r="G992" s="344"/>
    </row>
    <row r="993" spans="5:7">
      <c r="E993" s="341"/>
      <c r="F993" s="341"/>
      <c r="G993" s="344"/>
    </row>
    <row r="994" spans="5:7">
      <c r="E994" s="341"/>
      <c r="F994" s="341"/>
      <c r="G994" s="344"/>
    </row>
    <row r="995" spans="5:7">
      <c r="E995" s="341"/>
      <c r="F995" s="341"/>
      <c r="G995" s="344"/>
    </row>
    <row r="996" spans="5:7">
      <c r="E996" s="341"/>
      <c r="F996" s="341"/>
      <c r="G996" s="344"/>
    </row>
    <row r="997" spans="5:7">
      <c r="E997" s="341"/>
      <c r="F997" s="341"/>
      <c r="G997" s="344"/>
    </row>
    <row r="998" spans="5:7">
      <c r="E998" s="341"/>
      <c r="F998" s="341"/>
      <c r="G998" s="344"/>
    </row>
    <row r="999" spans="5:7">
      <c r="E999" s="341"/>
      <c r="F999" s="341"/>
      <c r="G999" s="344"/>
    </row>
    <row r="1000" spans="5:7">
      <c r="E1000" s="341"/>
      <c r="F1000" s="341"/>
      <c r="G1000" s="344"/>
    </row>
    <row r="1001" spans="5:7">
      <c r="E1001" s="341"/>
      <c r="F1001" s="341"/>
      <c r="G1001" s="344"/>
    </row>
    <row r="1002" spans="5:7">
      <c r="E1002" s="341"/>
      <c r="F1002" s="341"/>
      <c r="G1002" s="344"/>
    </row>
    <row r="1003" spans="5:7">
      <c r="E1003" s="341"/>
      <c r="F1003" s="341"/>
      <c r="G1003" s="344"/>
    </row>
    <row r="1004" spans="5:7">
      <c r="E1004" s="341"/>
      <c r="F1004" s="341"/>
      <c r="G1004" s="344"/>
    </row>
    <row r="1005" spans="5:7">
      <c r="E1005" s="341"/>
      <c r="F1005" s="341"/>
      <c r="G1005" s="344"/>
    </row>
    <row r="1006" spans="5:7">
      <c r="E1006" s="341"/>
      <c r="F1006" s="341"/>
      <c r="G1006" s="344"/>
    </row>
    <row r="1007" spans="5:7">
      <c r="E1007" s="341"/>
      <c r="F1007" s="341"/>
      <c r="G1007" s="344"/>
    </row>
    <row r="1008" spans="5:7">
      <c r="E1008" s="341"/>
      <c r="F1008" s="341"/>
      <c r="G1008" s="344"/>
    </row>
    <row r="1009" spans="5:7">
      <c r="E1009" s="341"/>
      <c r="F1009" s="341"/>
      <c r="G1009" s="344"/>
    </row>
    <row r="1010" spans="5:7">
      <c r="E1010" s="341"/>
      <c r="F1010" s="341"/>
      <c r="G1010" s="344"/>
    </row>
    <row r="1011" spans="5:7">
      <c r="E1011" s="341"/>
      <c r="F1011" s="341"/>
      <c r="G1011" s="344"/>
    </row>
    <row r="1012" spans="5:7">
      <c r="E1012" s="341"/>
      <c r="F1012" s="341"/>
      <c r="G1012" s="344"/>
    </row>
    <row r="1013" spans="5:7">
      <c r="E1013" s="341"/>
      <c r="F1013" s="341"/>
      <c r="G1013" s="344"/>
    </row>
    <row r="1014" spans="5:7">
      <c r="E1014" s="341"/>
      <c r="F1014" s="341"/>
      <c r="G1014" s="344"/>
    </row>
    <row r="1015" spans="5:7">
      <c r="E1015" s="341"/>
      <c r="F1015" s="341"/>
      <c r="G1015" s="344"/>
    </row>
    <row r="1016" spans="5:7">
      <c r="E1016" s="341"/>
      <c r="F1016" s="341"/>
      <c r="G1016" s="344"/>
    </row>
    <row r="1017" spans="5:7">
      <c r="E1017" s="341"/>
      <c r="F1017" s="341"/>
      <c r="G1017" s="344"/>
    </row>
    <row r="1018" spans="5:7">
      <c r="E1018" s="341"/>
      <c r="F1018" s="341"/>
      <c r="G1018" s="344"/>
    </row>
    <row r="1019" spans="5:7">
      <c r="E1019" s="341"/>
      <c r="F1019" s="341"/>
      <c r="G1019" s="344"/>
    </row>
    <row r="1020" spans="5:7">
      <c r="E1020" s="341"/>
      <c r="F1020" s="341"/>
      <c r="G1020" s="344"/>
    </row>
    <row r="1021" spans="5:7">
      <c r="E1021" s="341"/>
      <c r="F1021" s="341"/>
      <c r="G1021" s="344"/>
    </row>
    <row r="1022" spans="5:7">
      <c r="E1022" s="341"/>
      <c r="F1022" s="341"/>
      <c r="G1022" s="344"/>
    </row>
    <row r="1023" spans="5:7">
      <c r="E1023" s="341"/>
      <c r="F1023" s="341"/>
      <c r="G1023" s="344"/>
    </row>
    <row r="1024" spans="5:7">
      <c r="E1024" s="341"/>
      <c r="F1024" s="341"/>
      <c r="G1024" s="344"/>
    </row>
    <row r="1025" spans="5:7">
      <c r="E1025" s="341"/>
      <c r="F1025" s="341"/>
      <c r="G1025" s="344"/>
    </row>
    <row r="1026" spans="5:7">
      <c r="E1026" s="341"/>
      <c r="F1026" s="341"/>
      <c r="G1026" s="344"/>
    </row>
    <row r="1027" spans="5:7">
      <c r="E1027" s="341"/>
      <c r="F1027" s="341"/>
      <c r="G1027" s="344"/>
    </row>
    <row r="1028" spans="5:7">
      <c r="E1028" s="341"/>
      <c r="F1028" s="341"/>
      <c r="G1028" s="344"/>
    </row>
    <row r="1029" spans="5:7">
      <c r="E1029" s="341"/>
      <c r="F1029" s="341"/>
      <c r="G1029" s="344"/>
    </row>
    <row r="1030" spans="5:7">
      <c r="E1030" s="341"/>
      <c r="F1030" s="341"/>
      <c r="G1030" s="344"/>
    </row>
    <row r="1031" spans="5:7">
      <c r="E1031" s="341"/>
      <c r="F1031" s="341"/>
      <c r="G1031" s="344"/>
    </row>
    <row r="1032" spans="5:7">
      <c r="E1032" s="341"/>
      <c r="F1032" s="341"/>
      <c r="G1032" s="344"/>
    </row>
    <row r="1033" spans="5:7">
      <c r="E1033" s="341"/>
      <c r="F1033" s="341"/>
      <c r="G1033" s="344"/>
    </row>
    <row r="1034" spans="5:7">
      <c r="E1034" s="341"/>
      <c r="F1034" s="341"/>
      <c r="G1034" s="344"/>
    </row>
    <row r="1035" spans="5:7">
      <c r="E1035" s="341"/>
      <c r="F1035" s="341"/>
      <c r="G1035" s="344"/>
    </row>
    <row r="1036" spans="5:7">
      <c r="E1036" s="341"/>
      <c r="F1036" s="341"/>
      <c r="G1036" s="344"/>
    </row>
    <row r="1037" spans="5:7">
      <c r="E1037" s="341"/>
      <c r="F1037" s="341"/>
      <c r="G1037" s="344"/>
    </row>
    <row r="1038" spans="5:7">
      <c r="E1038" s="341"/>
      <c r="F1038" s="341"/>
      <c r="G1038" s="344"/>
    </row>
    <row r="1039" spans="5:7">
      <c r="E1039" s="341"/>
      <c r="F1039" s="341"/>
      <c r="G1039" s="344"/>
    </row>
    <row r="1040" spans="5:7">
      <c r="E1040" s="341"/>
      <c r="F1040" s="341"/>
      <c r="G1040" s="344"/>
    </row>
    <row r="1041" spans="5:7">
      <c r="E1041" s="341"/>
      <c r="F1041" s="341"/>
      <c r="G1041" s="344"/>
    </row>
    <row r="1042" spans="5:7">
      <c r="E1042" s="341"/>
      <c r="F1042" s="341"/>
      <c r="G1042" s="344"/>
    </row>
    <row r="1043" spans="5:7">
      <c r="E1043" s="341"/>
      <c r="F1043" s="341"/>
      <c r="G1043" s="344"/>
    </row>
    <row r="1044" spans="5:7">
      <c r="E1044" s="341"/>
      <c r="F1044" s="341"/>
      <c r="G1044" s="344"/>
    </row>
    <row r="1045" spans="5:7">
      <c r="E1045" s="341"/>
      <c r="F1045" s="341"/>
      <c r="G1045" s="344"/>
    </row>
    <row r="1046" spans="5:7">
      <c r="E1046" s="341"/>
      <c r="F1046" s="341"/>
      <c r="G1046" s="344"/>
    </row>
    <row r="1047" spans="5:7">
      <c r="E1047" s="341"/>
      <c r="F1047" s="341"/>
      <c r="G1047" s="344"/>
    </row>
    <row r="1048" spans="5:7">
      <c r="E1048" s="341"/>
      <c r="F1048" s="341"/>
      <c r="G1048" s="344"/>
    </row>
    <row r="1049" spans="5:7">
      <c r="E1049" s="341"/>
      <c r="F1049" s="341"/>
      <c r="G1049" s="344"/>
    </row>
    <row r="1050" spans="5:7">
      <c r="E1050" s="341"/>
      <c r="F1050" s="341"/>
      <c r="G1050" s="344"/>
    </row>
    <row r="1051" spans="5:7">
      <c r="E1051" s="341"/>
      <c r="F1051" s="341"/>
      <c r="G1051" s="344"/>
    </row>
    <row r="1052" spans="5:7">
      <c r="E1052" s="341"/>
      <c r="F1052" s="341"/>
      <c r="G1052" s="344"/>
    </row>
    <row r="1053" spans="5:7">
      <c r="E1053" s="341"/>
      <c r="F1053" s="341"/>
      <c r="G1053" s="344"/>
    </row>
    <row r="1054" spans="5:7">
      <c r="E1054" s="341"/>
      <c r="F1054" s="341"/>
      <c r="G1054" s="344"/>
    </row>
    <row r="1055" spans="5:7">
      <c r="E1055" s="341"/>
      <c r="F1055" s="341"/>
      <c r="G1055" s="344"/>
    </row>
    <row r="1056" spans="5:7">
      <c r="E1056" s="341"/>
      <c r="F1056" s="341"/>
      <c r="G1056" s="344"/>
    </row>
    <row r="1057" spans="5:7">
      <c r="E1057" s="341"/>
      <c r="F1057" s="341"/>
      <c r="G1057" s="344"/>
    </row>
    <row r="1058" spans="5:7">
      <c r="E1058" s="341"/>
      <c r="F1058" s="341"/>
      <c r="G1058" s="344"/>
    </row>
    <row r="1059" spans="5:7">
      <c r="E1059" s="341"/>
      <c r="F1059" s="341"/>
      <c r="G1059" s="344"/>
    </row>
    <row r="1060" spans="5:7">
      <c r="E1060" s="341"/>
      <c r="F1060" s="341"/>
      <c r="G1060" s="344"/>
    </row>
    <row r="1061" spans="5:7">
      <c r="E1061" s="341"/>
      <c r="F1061" s="341"/>
      <c r="G1061" s="344"/>
    </row>
    <row r="1062" spans="5:7">
      <c r="E1062" s="341"/>
      <c r="F1062" s="341"/>
      <c r="G1062" s="344"/>
    </row>
    <row r="1063" spans="5:7">
      <c r="E1063" s="341"/>
      <c r="F1063" s="341"/>
      <c r="G1063" s="344"/>
    </row>
    <row r="1064" spans="5:7">
      <c r="E1064" s="341"/>
      <c r="F1064" s="341"/>
      <c r="G1064" s="344"/>
    </row>
    <row r="1065" spans="5:7">
      <c r="E1065" s="341"/>
      <c r="F1065" s="341"/>
      <c r="G1065" s="344"/>
    </row>
    <row r="1066" spans="5:7">
      <c r="E1066" s="341"/>
      <c r="F1066" s="341"/>
      <c r="G1066" s="344"/>
    </row>
    <row r="1067" spans="5:7">
      <c r="E1067" s="341"/>
      <c r="F1067" s="341"/>
      <c r="G1067" s="344"/>
    </row>
    <row r="1068" spans="5:7">
      <c r="E1068" s="341"/>
      <c r="F1068" s="341"/>
      <c r="G1068" s="344"/>
    </row>
    <row r="1069" spans="5:7">
      <c r="E1069" s="341"/>
      <c r="F1069" s="341"/>
      <c r="G1069" s="344"/>
    </row>
    <row r="1070" spans="5:7">
      <c r="E1070" s="341"/>
      <c r="F1070" s="341"/>
      <c r="G1070" s="344"/>
    </row>
    <row r="1071" spans="5:7">
      <c r="E1071" s="341"/>
      <c r="F1071" s="341"/>
      <c r="G1071" s="344"/>
    </row>
    <row r="1072" spans="5:7">
      <c r="E1072" s="341"/>
      <c r="F1072" s="341"/>
      <c r="G1072" s="344"/>
    </row>
    <row r="1073" spans="5:7">
      <c r="E1073" s="341"/>
      <c r="F1073" s="341"/>
      <c r="G1073" s="344"/>
    </row>
    <row r="1074" spans="5:7">
      <c r="E1074" s="341"/>
      <c r="F1074" s="341"/>
      <c r="G1074" s="344"/>
    </row>
    <row r="1075" spans="5:7">
      <c r="E1075" s="341"/>
      <c r="F1075" s="341"/>
      <c r="G1075" s="344"/>
    </row>
    <row r="1076" spans="5:7">
      <c r="E1076" s="341"/>
      <c r="F1076" s="341"/>
      <c r="G1076" s="344"/>
    </row>
    <row r="1077" spans="5:7">
      <c r="E1077" s="341"/>
      <c r="F1077" s="341"/>
      <c r="G1077" s="344"/>
    </row>
    <row r="1078" spans="5:7">
      <c r="E1078" s="341"/>
      <c r="F1078" s="341"/>
      <c r="G1078" s="344"/>
    </row>
    <row r="1079" spans="5:7">
      <c r="E1079" s="341"/>
      <c r="F1079" s="341"/>
      <c r="G1079" s="344"/>
    </row>
    <row r="1080" spans="5:7">
      <c r="E1080" s="341"/>
      <c r="F1080" s="341"/>
      <c r="G1080" s="344"/>
    </row>
    <row r="1081" spans="5:7">
      <c r="E1081" s="341"/>
      <c r="F1081" s="341"/>
      <c r="G1081" s="344"/>
    </row>
    <row r="1082" spans="5:7">
      <c r="E1082" s="341"/>
      <c r="F1082" s="341"/>
      <c r="G1082" s="344"/>
    </row>
    <row r="1083" spans="5:7">
      <c r="E1083" s="341"/>
      <c r="F1083" s="341"/>
      <c r="G1083" s="344"/>
    </row>
    <row r="1084" spans="5:7">
      <c r="E1084" s="341"/>
      <c r="F1084" s="341"/>
      <c r="G1084" s="344"/>
    </row>
    <row r="1085" spans="5:7">
      <c r="E1085" s="341"/>
      <c r="F1085" s="341"/>
      <c r="G1085" s="344"/>
    </row>
    <row r="1086" spans="5:7">
      <c r="E1086" s="341"/>
      <c r="F1086" s="341"/>
      <c r="G1086" s="344"/>
    </row>
    <row r="1087" spans="5:7">
      <c r="E1087" s="341"/>
      <c r="F1087" s="341"/>
      <c r="G1087" s="344"/>
    </row>
    <row r="1088" spans="5:7">
      <c r="E1088" s="341"/>
      <c r="F1088" s="341"/>
      <c r="G1088" s="344"/>
    </row>
    <row r="1089" spans="5:7">
      <c r="E1089" s="341"/>
      <c r="F1089" s="341"/>
      <c r="G1089" s="344"/>
    </row>
    <row r="1090" spans="5:7">
      <c r="E1090" s="341"/>
      <c r="F1090" s="341"/>
      <c r="G1090" s="344"/>
    </row>
    <row r="1091" spans="5:7">
      <c r="E1091" s="341"/>
      <c r="F1091" s="341"/>
      <c r="G1091" s="344"/>
    </row>
    <row r="1092" spans="5:7">
      <c r="E1092" s="341"/>
      <c r="F1092" s="341"/>
      <c r="G1092" s="344"/>
    </row>
    <row r="1093" spans="5:7">
      <c r="E1093" s="341"/>
      <c r="F1093" s="341"/>
      <c r="G1093" s="344"/>
    </row>
    <row r="1094" spans="5:7">
      <c r="E1094" s="341"/>
      <c r="F1094" s="341"/>
      <c r="G1094" s="344"/>
    </row>
    <row r="1095" spans="5:7">
      <c r="E1095" s="341"/>
      <c r="F1095" s="341"/>
      <c r="G1095" s="344"/>
    </row>
    <row r="1096" spans="5:7">
      <c r="E1096" s="341"/>
      <c r="F1096" s="341"/>
      <c r="G1096" s="344"/>
    </row>
    <row r="1097" spans="5:7">
      <c r="E1097" s="341"/>
      <c r="F1097" s="341"/>
      <c r="G1097" s="344"/>
    </row>
    <row r="1098" spans="5:7">
      <c r="E1098" s="341"/>
      <c r="F1098" s="341"/>
      <c r="G1098" s="344"/>
    </row>
    <row r="1099" spans="5:7">
      <c r="E1099" s="341"/>
      <c r="F1099" s="341"/>
      <c r="G1099" s="344"/>
    </row>
    <row r="1100" spans="5:7">
      <c r="E1100" s="341"/>
      <c r="F1100" s="341"/>
      <c r="G1100" s="344"/>
    </row>
    <row r="1101" spans="5:7">
      <c r="E1101" s="341"/>
      <c r="F1101" s="341"/>
      <c r="G1101" s="344"/>
    </row>
    <row r="1102" spans="5:7">
      <c r="E1102" s="341"/>
      <c r="F1102" s="341"/>
      <c r="G1102" s="344"/>
    </row>
    <row r="1103" spans="5:7">
      <c r="E1103" s="341"/>
      <c r="F1103" s="341"/>
      <c r="G1103" s="344"/>
    </row>
    <row r="1104" spans="5:7">
      <c r="E1104" s="341"/>
      <c r="F1104" s="341"/>
      <c r="G1104" s="344"/>
    </row>
    <row r="1105" spans="5:7">
      <c r="E1105" s="341"/>
      <c r="F1105" s="341"/>
      <c r="G1105" s="344"/>
    </row>
    <row r="1106" spans="5:7">
      <c r="E1106" s="341"/>
      <c r="F1106" s="341"/>
      <c r="G1106" s="344"/>
    </row>
    <row r="1107" spans="5:7">
      <c r="E1107" s="341"/>
      <c r="F1107" s="341"/>
      <c r="G1107" s="344"/>
    </row>
    <row r="1108" spans="5:7">
      <c r="E1108" s="341"/>
      <c r="F1108" s="341"/>
      <c r="G1108" s="344"/>
    </row>
    <row r="1109" spans="5:7">
      <c r="E1109" s="341"/>
      <c r="F1109" s="341"/>
      <c r="G1109" s="344"/>
    </row>
    <row r="1110" spans="5:7">
      <c r="E1110" s="341"/>
      <c r="F1110" s="341"/>
      <c r="G1110" s="344"/>
    </row>
    <row r="1111" spans="5:7">
      <c r="E1111" s="341"/>
      <c r="F1111" s="341"/>
      <c r="G1111" s="344"/>
    </row>
    <row r="1112" spans="5:7">
      <c r="E1112" s="341"/>
      <c r="F1112" s="341"/>
      <c r="G1112" s="344"/>
    </row>
    <row r="1113" spans="5:7">
      <c r="E1113" s="341"/>
      <c r="F1113" s="341"/>
      <c r="G1113" s="344"/>
    </row>
    <row r="1114" spans="5:7">
      <c r="E1114" s="341"/>
      <c r="F1114" s="341"/>
      <c r="G1114" s="344"/>
    </row>
    <row r="1115" spans="5:7">
      <c r="E1115" s="341"/>
      <c r="F1115" s="341"/>
      <c r="G1115" s="344"/>
    </row>
    <row r="1116" spans="5:7">
      <c r="E1116" s="341"/>
      <c r="F1116" s="341"/>
      <c r="G1116" s="344"/>
    </row>
    <row r="1117" spans="5:7">
      <c r="E1117" s="341"/>
      <c r="F1117" s="341"/>
      <c r="G1117" s="344"/>
    </row>
    <row r="1118" spans="5:7">
      <c r="E1118" s="341"/>
      <c r="F1118" s="341"/>
      <c r="G1118" s="344"/>
    </row>
    <row r="1119" spans="5:7">
      <c r="E1119" s="341"/>
      <c r="F1119" s="341"/>
      <c r="G1119" s="344"/>
    </row>
    <row r="1120" spans="5:7">
      <c r="E1120" s="341"/>
      <c r="F1120" s="341"/>
      <c r="G1120" s="344"/>
    </row>
    <row r="1121" spans="5:7">
      <c r="E1121" s="341"/>
      <c r="F1121" s="341"/>
      <c r="G1121" s="344"/>
    </row>
    <row r="1122" spans="5:7">
      <c r="E1122" s="341"/>
      <c r="F1122" s="341"/>
      <c r="G1122" s="344"/>
    </row>
    <row r="1123" spans="5:7">
      <c r="E1123" s="341"/>
      <c r="F1123" s="341"/>
      <c r="G1123" s="344"/>
    </row>
    <row r="1124" spans="5:7">
      <c r="E1124" s="341"/>
      <c r="F1124" s="341"/>
      <c r="G1124" s="344"/>
    </row>
    <row r="1125" spans="5:7">
      <c r="E1125" s="341"/>
      <c r="F1125" s="341"/>
      <c r="G1125" s="344"/>
    </row>
    <row r="1126" spans="5:7">
      <c r="E1126" s="341"/>
      <c r="F1126" s="341"/>
      <c r="G1126" s="344"/>
    </row>
    <row r="1127" spans="5:7">
      <c r="E1127" s="341"/>
      <c r="F1127" s="341"/>
      <c r="G1127" s="344"/>
    </row>
    <row r="1128" spans="5:7">
      <c r="E1128" s="341"/>
      <c r="F1128" s="341"/>
      <c r="G1128" s="344"/>
    </row>
    <row r="1129" spans="5:7">
      <c r="E1129" s="341"/>
      <c r="F1129" s="341"/>
      <c r="G1129" s="344"/>
    </row>
    <row r="1130" spans="5:7">
      <c r="E1130" s="341"/>
      <c r="F1130" s="341"/>
      <c r="G1130" s="344"/>
    </row>
    <row r="1131" spans="5:7">
      <c r="E1131" s="341"/>
      <c r="F1131" s="341"/>
      <c r="G1131" s="344"/>
    </row>
    <row r="1132" spans="5:7">
      <c r="E1132" s="341"/>
      <c r="F1132" s="341"/>
      <c r="G1132" s="344"/>
    </row>
    <row r="1133" spans="5:7">
      <c r="E1133" s="341"/>
      <c r="F1133" s="341"/>
      <c r="G1133" s="344"/>
    </row>
    <row r="1134" spans="5:7">
      <c r="E1134" s="341"/>
      <c r="F1134" s="341"/>
      <c r="G1134" s="344"/>
    </row>
    <row r="1135" spans="5:7">
      <c r="E1135" s="341"/>
      <c r="F1135" s="341"/>
      <c r="G1135" s="344"/>
    </row>
    <row r="1136" spans="5:7">
      <c r="E1136" s="341"/>
      <c r="F1136" s="341"/>
      <c r="G1136" s="344"/>
    </row>
    <row r="1137" spans="5:7">
      <c r="E1137" s="341"/>
      <c r="F1137" s="341"/>
      <c r="G1137" s="344"/>
    </row>
    <row r="1138" spans="5:7">
      <c r="E1138" s="341"/>
      <c r="F1138" s="341"/>
      <c r="G1138" s="344"/>
    </row>
    <row r="1139" spans="5:7">
      <c r="E1139" s="341"/>
      <c r="F1139" s="341"/>
      <c r="G1139" s="344"/>
    </row>
    <row r="1140" spans="5:7">
      <c r="E1140" s="341"/>
      <c r="F1140" s="341"/>
      <c r="G1140" s="344"/>
    </row>
    <row r="1141" spans="5:7">
      <c r="E1141" s="341"/>
      <c r="F1141" s="341"/>
      <c r="G1141" s="344"/>
    </row>
    <row r="1142" spans="5:7">
      <c r="E1142" s="341"/>
      <c r="F1142" s="341"/>
      <c r="G1142" s="344"/>
    </row>
    <row r="1143" spans="5:7">
      <c r="E1143" s="341"/>
      <c r="F1143" s="341"/>
      <c r="G1143" s="344"/>
    </row>
    <row r="1144" spans="5:7">
      <c r="E1144" s="341"/>
      <c r="F1144" s="341"/>
      <c r="G1144" s="344"/>
    </row>
    <row r="1145" spans="5:7">
      <c r="E1145" s="341"/>
      <c r="F1145" s="341"/>
      <c r="G1145" s="344"/>
    </row>
    <row r="1146" spans="5:7">
      <c r="E1146" s="341"/>
      <c r="F1146" s="341"/>
      <c r="G1146" s="344"/>
    </row>
    <row r="1147" spans="5:7">
      <c r="E1147" s="341"/>
      <c r="F1147" s="341"/>
      <c r="G1147" s="344"/>
    </row>
    <row r="1148" spans="5:7">
      <c r="E1148" s="341"/>
      <c r="F1148" s="341"/>
      <c r="G1148" s="344"/>
    </row>
    <row r="1149" spans="5:7">
      <c r="E1149" s="341"/>
      <c r="F1149" s="341"/>
      <c r="G1149" s="344"/>
    </row>
    <row r="1150" spans="5:7">
      <c r="E1150" s="341"/>
      <c r="F1150" s="341"/>
      <c r="G1150" s="344"/>
    </row>
    <row r="1151" spans="5:7">
      <c r="E1151" s="341"/>
      <c r="F1151" s="341"/>
      <c r="G1151" s="344"/>
    </row>
    <row r="1152" spans="5:7">
      <c r="E1152" s="341"/>
      <c r="F1152" s="341"/>
      <c r="G1152" s="344"/>
    </row>
    <row r="1153" spans="5:7">
      <c r="E1153" s="341"/>
      <c r="F1153" s="341"/>
      <c r="G1153" s="344"/>
    </row>
    <row r="1154" spans="5:7">
      <c r="E1154" s="341"/>
      <c r="F1154" s="341"/>
      <c r="G1154" s="344"/>
    </row>
    <row r="1155" spans="5:7">
      <c r="E1155" s="341"/>
      <c r="F1155" s="341"/>
      <c r="G1155" s="344"/>
    </row>
    <row r="1156" spans="5:7">
      <c r="E1156" s="341"/>
      <c r="F1156" s="341"/>
      <c r="G1156" s="344"/>
    </row>
    <row r="1157" spans="5:7">
      <c r="E1157" s="341"/>
      <c r="F1157" s="341"/>
      <c r="G1157" s="344"/>
    </row>
    <row r="1158" spans="5:7">
      <c r="E1158" s="341"/>
      <c r="F1158" s="341"/>
      <c r="G1158" s="344"/>
    </row>
    <row r="1159" spans="5:7">
      <c r="E1159" s="341"/>
      <c r="F1159" s="341"/>
      <c r="G1159" s="344"/>
    </row>
    <row r="1160" spans="5:7">
      <c r="E1160" s="341"/>
      <c r="F1160" s="341"/>
      <c r="G1160" s="344"/>
    </row>
    <row r="1161" spans="5:7">
      <c r="E1161" s="341"/>
      <c r="F1161" s="341"/>
      <c r="G1161" s="344"/>
    </row>
    <row r="1162" spans="5:7">
      <c r="E1162" s="341"/>
      <c r="F1162" s="341"/>
      <c r="G1162" s="344"/>
    </row>
    <row r="1163" spans="5:7">
      <c r="E1163" s="341"/>
      <c r="F1163" s="341"/>
      <c r="G1163" s="344"/>
    </row>
    <row r="1164" spans="5:7">
      <c r="E1164" s="341"/>
      <c r="F1164" s="341"/>
      <c r="G1164" s="344"/>
    </row>
    <row r="1165" spans="5:7">
      <c r="E1165" s="341"/>
      <c r="F1165" s="341"/>
      <c r="G1165" s="344"/>
    </row>
    <row r="1166" spans="5:7">
      <c r="E1166" s="341"/>
      <c r="F1166" s="341"/>
      <c r="G1166" s="344"/>
    </row>
    <row r="1167" spans="5:7">
      <c r="E1167" s="341"/>
      <c r="F1167" s="341"/>
      <c r="G1167" s="344"/>
    </row>
    <row r="1168" spans="5:7">
      <c r="E1168" s="341"/>
      <c r="F1168" s="341"/>
      <c r="G1168" s="344"/>
    </row>
    <row r="1169" spans="5:7">
      <c r="E1169" s="341"/>
      <c r="F1169" s="341"/>
      <c r="G1169" s="344"/>
    </row>
    <row r="1170" spans="5:7">
      <c r="E1170" s="341"/>
      <c r="F1170" s="341"/>
      <c r="G1170" s="344"/>
    </row>
    <row r="1171" spans="5:7">
      <c r="E1171" s="341"/>
      <c r="F1171" s="341"/>
      <c r="G1171" s="344"/>
    </row>
    <row r="1172" spans="5:7">
      <c r="E1172" s="341"/>
      <c r="F1172" s="341"/>
      <c r="G1172" s="344"/>
    </row>
    <row r="1173" spans="5:7">
      <c r="E1173" s="341"/>
      <c r="F1173" s="341"/>
      <c r="G1173" s="344"/>
    </row>
    <row r="1174" spans="5:7">
      <c r="E1174" s="341"/>
      <c r="F1174" s="341"/>
      <c r="G1174" s="344"/>
    </row>
    <row r="1175" spans="5:7">
      <c r="E1175" s="341"/>
      <c r="F1175" s="341"/>
      <c r="G1175" s="344"/>
    </row>
    <row r="1176" spans="5:7">
      <c r="E1176" s="341"/>
      <c r="F1176" s="341"/>
      <c r="G1176" s="344"/>
    </row>
    <row r="1177" spans="5:7">
      <c r="E1177" s="341"/>
      <c r="F1177" s="341"/>
      <c r="G1177" s="344"/>
    </row>
    <row r="1178" spans="5:7">
      <c r="E1178" s="341"/>
      <c r="F1178" s="341"/>
      <c r="G1178" s="344"/>
    </row>
    <row r="1179" spans="5:7">
      <c r="E1179" s="341"/>
      <c r="F1179" s="341"/>
      <c r="G1179" s="344"/>
    </row>
    <row r="1180" spans="5:7">
      <c r="E1180" s="341"/>
      <c r="F1180" s="341"/>
      <c r="G1180" s="344"/>
    </row>
    <row r="1181" spans="5:7">
      <c r="E1181" s="341"/>
      <c r="F1181" s="341"/>
      <c r="G1181" s="344"/>
    </row>
    <row r="1182" spans="5:7">
      <c r="E1182" s="341"/>
      <c r="F1182" s="341"/>
      <c r="G1182" s="344"/>
    </row>
    <row r="1183" spans="5:7">
      <c r="E1183" s="341"/>
      <c r="F1183" s="341"/>
      <c r="G1183" s="344"/>
    </row>
    <row r="1184" spans="5:7">
      <c r="E1184" s="341"/>
      <c r="F1184" s="341"/>
      <c r="G1184" s="344"/>
    </row>
    <row r="1185" spans="5:7">
      <c r="E1185" s="341"/>
      <c r="F1185" s="341"/>
      <c r="G1185" s="344"/>
    </row>
    <row r="1186" spans="5:7">
      <c r="E1186" s="341"/>
      <c r="F1186" s="341"/>
      <c r="G1186" s="344"/>
    </row>
    <row r="1187" spans="5:7">
      <c r="E1187" s="341"/>
      <c r="F1187" s="341"/>
      <c r="G1187" s="344"/>
    </row>
    <row r="1188" spans="5:7">
      <c r="E1188" s="341"/>
      <c r="F1188" s="341"/>
      <c r="G1188" s="344"/>
    </row>
    <row r="1189" spans="5:7">
      <c r="E1189" s="341"/>
      <c r="F1189" s="341"/>
      <c r="G1189" s="344"/>
    </row>
    <row r="1190" spans="5:7">
      <c r="E1190" s="341"/>
      <c r="F1190" s="341"/>
      <c r="G1190" s="344"/>
    </row>
    <row r="1191" spans="5:7">
      <c r="E1191" s="341"/>
      <c r="F1191" s="341"/>
      <c r="G1191" s="344"/>
    </row>
    <row r="1192" spans="5:7">
      <c r="E1192" s="341"/>
      <c r="F1192" s="341"/>
      <c r="G1192" s="344"/>
    </row>
    <row r="1193" spans="5:7">
      <c r="E1193" s="341"/>
      <c r="F1193" s="341"/>
      <c r="G1193" s="344"/>
    </row>
    <row r="1194" spans="5:7">
      <c r="E1194" s="341"/>
      <c r="F1194" s="341"/>
      <c r="G1194" s="344"/>
    </row>
    <row r="1195" spans="5:7">
      <c r="E1195" s="341"/>
      <c r="F1195" s="341"/>
      <c r="G1195" s="344"/>
    </row>
    <row r="1196" spans="5:7">
      <c r="E1196" s="341"/>
      <c r="F1196" s="341"/>
      <c r="G1196" s="344"/>
    </row>
    <row r="1197" spans="5:7">
      <c r="E1197" s="341"/>
      <c r="F1197" s="341"/>
      <c r="G1197" s="344"/>
    </row>
    <row r="1198" spans="5:7">
      <c r="E1198" s="341"/>
      <c r="F1198" s="341"/>
      <c r="G1198" s="344"/>
    </row>
    <row r="1199" spans="5:7">
      <c r="E1199" s="341"/>
      <c r="F1199" s="341"/>
      <c r="G1199" s="344"/>
    </row>
    <row r="1200" spans="5:7">
      <c r="E1200" s="341"/>
      <c r="F1200" s="341"/>
      <c r="G1200" s="344"/>
    </row>
    <row r="1201" spans="5:7">
      <c r="E1201" s="341"/>
      <c r="F1201" s="341"/>
      <c r="G1201" s="344"/>
    </row>
    <row r="1202" spans="5:7">
      <c r="E1202" s="341"/>
      <c r="F1202" s="341"/>
      <c r="G1202" s="344"/>
    </row>
    <row r="1203" spans="5:7">
      <c r="E1203" s="341"/>
      <c r="F1203" s="341"/>
      <c r="G1203" s="344"/>
    </row>
    <row r="1204" spans="5:7">
      <c r="E1204" s="341"/>
      <c r="F1204" s="341"/>
      <c r="G1204" s="344"/>
    </row>
    <row r="1205" spans="5:7">
      <c r="E1205" s="341"/>
      <c r="F1205" s="341"/>
      <c r="G1205" s="344"/>
    </row>
    <row r="1206" spans="5:7">
      <c r="E1206" s="341"/>
      <c r="F1206" s="341"/>
      <c r="G1206" s="344"/>
    </row>
    <row r="1207" spans="5:7">
      <c r="E1207" s="341"/>
      <c r="F1207" s="341"/>
      <c r="G1207" s="344"/>
    </row>
    <row r="1208" spans="5:7">
      <c r="E1208" s="341"/>
      <c r="F1208" s="341"/>
      <c r="G1208" s="344"/>
    </row>
    <row r="1209" spans="5:7">
      <c r="E1209" s="341"/>
      <c r="F1209" s="341"/>
      <c r="G1209" s="344"/>
    </row>
    <row r="1210" spans="5:7">
      <c r="E1210" s="341"/>
      <c r="F1210" s="341"/>
      <c r="G1210" s="344"/>
    </row>
    <row r="1211" spans="5:7">
      <c r="E1211" s="341"/>
      <c r="F1211" s="341"/>
      <c r="G1211" s="344"/>
    </row>
    <row r="1212" spans="5:7">
      <c r="E1212" s="341"/>
      <c r="F1212" s="341"/>
      <c r="G1212" s="344"/>
    </row>
    <row r="1213" spans="5:7">
      <c r="E1213" s="341"/>
      <c r="F1213" s="341"/>
      <c r="G1213" s="344"/>
    </row>
    <row r="1214" spans="5:7">
      <c r="E1214" s="341"/>
      <c r="F1214" s="341"/>
      <c r="G1214" s="344"/>
    </row>
    <row r="1215" spans="5:7">
      <c r="E1215" s="341"/>
      <c r="F1215" s="341"/>
      <c r="G1215" s="344"/>
    </row>
    <row r="1216" spans="5:7">
      <c r="E1216" s="341"/>
      <c r="F1216" s="341"/>
      <c r="G1216" s="344"/>
    </row>
    <row r="1217" spans="5:7">
      <c r="E1217" s="341"/>
      <c r="F1217" s="341"/>
      <c r="G1217" s="344"/>
    </row>
    <row r="1218" spans="5:7">
      <c r="E1218" s="341"/>
      <c r="F1218" s="341"/>
      <c r="G1218" s="344"/>
    </row>
    <row r="1219" spans="5:7">
      <c r="E1219" s="341"/>
      <c r="F1219" s="341"/>
      <c r="G1219" s="344"/>
    </row>
    <row r="1220" spans="5:7">
      <c r="E1220" s="341"/>
      <c r="F1220" s="341"/>
      <c r="G1220" s="344"/>
    </row>
    <row r="1221" spans="5:7">
      <c r="E1221" s="341"/>
      <c r="F1221" s="341"/>
      <c r="G1221" s="344"/>
    </row>
    <row r="1222" spans="5:7">
      <c r="E1222" s="341"/>
      <c r="F1222" s="341"/>
      <c r="G1222" s="344"/>
    </row>
    <row r="1223" spans="5:7">
      <c r="E1223" s="341"/>
      <c r="F1223" s="341"/>
      <c r="G1223" s="344"/>
    </row>
    <row r="1224" spans="5:7">
      <c r="E1224" s="341"/>
      <c r="F1224" s="341"/>
      <c r="G1224" s="344"/>
    </row>
    <row r="1225" spans="5:7">
      <c r="E1225" s="341"/>
      <c r="F1225" s="341"/>
      <c r="G1225" s="344"/>
    </row>
    <row r="1226" spans="5:7">
      <c r="E1226" s="341"/>
      <c r="F1226" s="341"/>
      <c r="G1226" s="344"/>
    </row>
    <row r="1227" spans="5:7">
      <c r="E1227" s="341"/>
      <c r="F1227" s="341"/>
      <c r="G1227" s="344"/>
    </row>
    <row r="1228" spans="5:7">
      <c r="E1228" s="341"/>
      <c r="F1228" s="341"/>
      <c r="G1228" s="344"/>
    </row>
    <row r="1229" spans="5:7">
      <c r="E1229" s="341"/>
      <c r="F1229" s="341"/>
      <c r="G1229" s="344"/>
    </row>
    <row r="1230" spans="5:7">
      <c r="E1230" s="341"/>
      <c r="F1230" s="341"/>
      <c r="G1230" s="344"/>
    </row>
    <row r="1231" spans="5:7">
      <c r="E1231" s="341"/>
      <c r="F1231" s="341"/>
      <c r="G1231" s="344"/>
    </row>
    <row r="1232" spans="5:7">
      <c r="E1232" s="341"/>
      <c r="F1232" s="341"/>
      <c r="G1232" s="344"/>
    </row>
    <row r="1233" spans="5:7">
      <c r="E1233" s="341"/>
      <c r="F1233" s="341"/>
      <c r="G1233" s="344"/>
    </row>
    <row r="1234" spans="5:7">
      <c r="E1234" s="341"/>
      <c r="F1234" s="341"/>
      <c r="G1234" s="344"/>
    </row>
    <row r="1235" spans="5:7">
      <c r="E1235" s="341"/>
      <c r="F1235" s="341"/>
      <c r="G1235" s="344"/>
    </row>
    <row r="1236" spans="5:7">
      <c r="E1236" s="341"/>
      <c r="F1236" s="341"/>
      <c r="G1236" s="344"/>
    </row>
    <row r="1237" spans="5:7">
      <c r="E1237" s="341"/>
      <c r="F1237" s="341"/>
      <c r="G1237" s="344"/>
    </row>
    <row r="1238" spans="5:7">
      <c r="E1238" s="341"/>
      <c r="F1238" s="341"/>
      <c r="G1238" s="344"/>
    </row>
    <row r="1239" spans="5:7">
      <c r="E1239" s="341"/>
      <c r="F1239" s="341"/>
      <c r="G1239" s="344"/>
    </row>
    <row r="1240" spans="5:7">
      <c r="E1240" s="341"/>
      <c r="F1240" s="341"/>
      <c r="G1240" s="344"/>
    </row>
    <row r="1241" spans="5:7">
      <c r="E1241" s="341"/>
      <c r="F1241" s="341"/>
      <c r="G1241" s="344"/>
    </row>
    <row r="1242" spans="5:7">
      <c r="E1242" s="341"/>
      <c r="F1242" s="341"/>
      <c r="G1242" s="344"/>
    </row>
    <row r="1243" spans="5:7">
      <c r="E1243" s="341"/>
      <c r="F1243" s="341"/>
      <c r="G1243" s="344"/>
    </row>
    <row r="1244" spans="5:7">
      <c r="E1244" s="341"/>
      <c r="F1244" s="341"/>
      <c r="G1244" s="344"/>
    </row>
    <row r="1245" spans="5:7">
      <c r="E1245" s="341"/>
      <c r="F1245" s="341"/>
      <c r="G1245" s="344"/>
    </row>
    <row r="1246" spans="5:7">
      <c r="E1246" s="341"/>
      <c r="F1246" s="341"/>
      <c r="G1246" s="344"/>
    </row>
    <row r="1247" spans="5:7">
      <c r="E1247" s="341"/>
      <c r="F1247" s="341"/>
      <c r="G1247" s="344"/>
    </row>
    <row r="1248" spans="5:7">
      <c r="E1248" s="341"/>
      <c r="F1248" s="341"/>
      <c r="G1248" s="344"/>
    </row>
    <row r="1249" spans="5:7">
      <c r="E1249" s="341"/>
      <c r="F1249" s="341"/>
      <c r="G1249" s="344"/>
    </row>
    <row r="1250" spans="5:7">
      <c r="E1250" s="341"/>
      <c r="F1250" s="341"/>
      <c r="G1250" s="344"/>
    </row>
    <row r="1251" spans="5:7">
      <c r="E1251" s="341"/>
      <c r="F1251" s="341"/>
      <c r="G1251" s="344"/>
    </row>
    <row r="1252" spans="5:7">
      <c r="E1252" s="341"/>
      <c r="F1252" s="341"/>
      <c r="G1252" s="344"/>
    </row>
    <row r="1253" spans="5:7">
      <c r="E1253" s="341"/>
      <c r="F1253" s="341"/>
      <c r="G1253" s="344"/>
    </row>
    <row r="1254" spans="5:7">
      <c r="E1254" s="341"/>
      <c r="F1254" s="341"/>
      <c r="G1254" s="344"/>
    </row>
    <row r="1255" spans="5:7">
      <c r="E1255" s="341"/>
      <c r="F1255" s="341"/>
      <c r="G1255" s="344"/>
    </row>
    <row r="1256" spans="5:7">
      <c r="E1256" s="341"/>
      <c r="F1256" s="341"/>
      <c r="G1256" s="344"/>
    </row>
    <row r="1257" spans="5:7">
      <c r="E1257" s="341"/>
      <c r="F1257" s="341"/>
      <c r="G1257" s="344"/>
    </row>
    <row r="1258" spans="5:7">
      <c r="E1258" s="341"/>
      <c r="F1258" s="341"/>
      <c r="G1258" s="344"/>
    </row>
    <row r="1259" spans="5:7">
      <c r="E1259" s="341"/>
      <c r="F1259" s="341"/>
      <c r="G1259" s="344"/>
    </row>
    <row r="1260" spans="5:7">
      <c r="E1260" s="341"/>
      <c r="F1260" s="341"/>
      <c r="G1260" s="344"/>
    </row>
    <row r="1261" spans="5:7">
      <c r="E1261" s="341"/>
      <c r="F1261" s="341"/>
      <c r="G1261" s="344"/>
    </row>
    <row r="1262" spans="5:7">
      <c r="E1262" s="341"/>
      <c r="F1262" s="341"/>
      <c r="G1262" s="344"/>
    </row>
    <row r="1263" spans="5:7">
      <c r="E1263" s="341"/>
      <c r="F1263" s="341"/>
      <c r="G1263" s="344"/>
    </row>
    <row r="1264" spans="5:7">
      <c r="E1264" s="341"/>
      <c r="F1264" s="341"/>
      <c r="G1264" s="344"/>
    </row>
    <row r="1265" spans="5:7">
      <c r="E1265" s="341"/>
      <c r="F1265" s="341"/>
      <c r="G1265" s="344"/>
    </row>
    <row r="1266" spans="5:7">
      <c r="E1266" s="341"/>
      <c r="F1266" s="341"/>
      <c r="G1266" s="344"/>
    </row>
    <row r="1267" spans="5:7">
      <c r="E1267" s="341"/>
      <c r="F1267" s="341"/>
      <c r="G1267" s="344"/>
    </row>
    <row r="1268" spans="5:7">
      <c r="E1268" s="341"/>
      <c r="F1268" s="341"/>
      <c r="G1268" s="344"/>
    </row>
    <row r="1269" spans="5:7">
      <c r="E1269" s="341"/>
      <c r="F1269" s="341"/>
      <c r="G1269" s="344"/>
    </row>
    <row r="1270" spans="5:7">
      <c r="E1270" s="341"/>
      <c r="F1270" s="341"/>
      <c r="G1270" s="344"/>
    </row>
    <row r="1271" spans="5:7">
      <c r="E1271" s="341"/>
      <c r="F1271" s="341"/>
      <c r="G1271" s="344"/>
    </row>
    <row r="1272" spans="5:7">
      <c r="E1272" s="341"/>
      <c r="F1272" s="341"/>
      <c r="G1272" s="344"/>
    </row>
    <row r="1273" spans="5:7">
      <c r="E1273" s="341"/>
      <c r="F1273" s="341"/>
      <c r="G1273" s="344"/>
    </row>
    <row r="1274" spans="5:7">
      <c r="E1274" s="341"/>
      <c r="F1274" s="341"/>
      <c r="G1274" s="344"/>
    </row>
    <row r="1275" spans="5:7">
      <c r="E1275" s="341"/>
      <c r="F1275" s="341"/>
      <c r="G1275" s="344"/>
    </row>
    <row r="1276" spans="5:7">
      <c r="E1276" s="341"/>
      <c r="F1276" s="341"/>
      <c r="G1276" s="344"/>
    </row>
    <row r="1277" spans="5:7">
      <c r="E1277" s="341"/>
      <c r="F1277" s="341"/>
      <c r="G1277" s="344"/>
    </row>
    <row r="1278" spans="5:7">
      <c r="E1278" s="341"/>
      <c r="F1278" s="341"/>
      <c r="G1278" s="344"/>
    </row>
    <row r="1279" spans="5:7">
      <c r="E1279" s="341"/>
      <c r="F1279" s="341"/>
      <c r="G1279" s="344"/>
    </row>
    <row r="1280" spans="5:7">
      <c r="E1280" s="341"/>
      <c r="F1280" s="341"/>
      <c r="G1280" s="344"/>
    </row>
    <row r="1281" spans="5:7">
      <c r="E1281" s="341"/>
      <c r="F1281" s="341"/>
      <c r="G1281" s="344"/>
    </row>
    <row r="1282" spans="5:7">
      <c r="E1282" s="341"/>
      <c r="F1282" s="341"/>
      <c r="G1282" s="344"/>
    </row>
    <row r="1283" spans="5:7">
      <c r="E1283" s="341"/>
      <c r="F1283" s="341"/>
      <c r="G1283" s="344"/>
    </row>
    <row r="1284" spans="5:7">
      <c r="E1284" s="341"/>
      <c r="F1284" s="341"/>
      <c r="G1284" s="344"/>
    </row>
    <row r="1285" spans="5:7">
      <c r="E1285" s="341"/>
      <c r="F1285" s="341"/>
      <c r="G1285" s="344"/>
    </row>
    <row r="1286" spans="5:7">
      <c r="E1286" s="341"/>
      <c r="F1286" s="341"/>
      <c r="G1286" s="344"/>
    </row>
    <row r="1287" spans="5:7">
      <c r="E1287" s="341"/>
      <c r="F1287" s="341"/>
      <c r="G1287" s="344"/>
    </row>
    <row r="1288" spans="5:7">
      <c r="E1288" s="341"/>
      <c r="F1288" s="341"/>
      <c r="G1288" s="344"/>
    </row>
    <row r="1289" spans="5:7">
      <c r="E1289" s="341"/>
      <c r="F1289" s="341"/>
      <c r="G1289" s="344"/>
    </row>
    <row r="1290" spans="5:7">
      <c r="E1290" s="341"/>
      <c r="F1290" s="341"/>
      <c r="G1290" s="344"/>
    </row>
    <row r="1291" spans="5:7">
      <c r="E1291" s="341"/>
      <c r="F1291" s="341"/>
      <c r="G1291" s="344"/>
    </row>
    <row r="1292" spans="5:7">
      <c r="E1292" s="341"/>
      <c r="F1292" s="341"/>
      <c r="G1292" s="344"/>
    </row>
    <row r="1293" spans="5:7">
      <c r="E1293" s="341"/>
      <c r="F1293" s="341"/>
      <c r="G1293" s="344"/>
    </row>
    <row r="1294" spans="5:7">
      <c r="E1294" s="341"/>
      <c r="F1294" s="341"/>
      <c r="G1294" s="344"/>
    </row>
    <row r="1295" spans="5:7">
      <c r="E1295" s="341"/>
      <c r="F1295" s="341"/>
      <c r="G1295" s="344"/>
    </row>
    <row r="1296" spans="5:7">
      <c r="E1296" s="341"/>
      <c r="F1296" s="341"/>
      <c r="G1296" s="344"/>
    </row>
    <row r="1297" spans="5:7">
      <c r="E1297" s="341"/>
      <c r="F1297" s="341"/>
      <c r="G1297" s="344"/>
    </row>
    <row r="1298" spans="5:7">
      <c r="E1298" s="341"/>
      <c r="F1298" s="341"/>
      <c r="G1298" s="344"/>
    </row>
    <row r="1299" spans="5:7">
      <c r="E1299" s="341"/>
      <c r="F1299" s="341"/>
      <c r="G1299" s="344"/>
    </row>
    <row r="1300" spans="5:7">
      <c r="E1300" s="341"/>
      <c r="F1300" s="341"/>
      <c r="G1300" s="344"/>
    </row>
    <row r="1301" spans="5:7">
      <c r="E1301" s="341"/>
      <c r="F1301" s="341"/>
      <c r="G1301" s="344"/>
    </row>
    <row r="1302" spans="5:7">
      <c r="E1302" s="341"/>
      <c r="F1302" s="341"/>
      <c r="G1302" s="344"/>
    </row>
    <row r="1303" spans="5:7">
      <c r="E1303" s="341"/>
      <c r="F1303" s="341"/>
      <c r="G1303" s="344"/>
    </row>
    <row r="1304" spans="5:7">
      <c r="E1304" s="341"/>
      <c r="F1304" s="341"/>
      <c r="G1304" s="344"/>
    </row>
    <row r="1305" spans="5:7">
      <c r="E1305" s="341"/>
      <c r="F1305" s="341"/>
      <c r="G1305" s="344"/>
    </row>
    <row r="1306" spans="5:7">
      <c r="E1306" s="341"/>
      <c r="F1306" s="341"/>
      <c r="G1306" s="344"/>
    </row>
    <row r="1307" spans="5:7">
      <c r="E1307" s="341"/>
      <c r="F1307" s="341"/>
      <c r="G1307" s="344"/>
    </row>
    <row r="1308" spans="5:7">
      <c r="E1308" s="341"/>
      <c r="F1308" s="341"/>
      <c r="G1308" s="344"/>
    </row>
    <row r="1309" spans="5:7">
      <c r="E1309" s="341"/>
      <c r="F1309" s="341"/>
      <c r="G1309" s="344"/>
    </row>
    <row r="1310" spans="5:7">
      <c r="E1310" s="341"/>
      <c r="F1310" s="341"/>
      <c r="G1310" s="344"/>
    </row>
    <row r="1311" spans="5:7">
      <c r="E1311" s="341"/>
      <c r="F1311" s="341"/>
      <c r="G1311" s="344"/>
    </row>
    <row r="1312" spans="5:7">
      <c r="E1312" s="341"/>
      <c r="F1312" s="341"/>
      <c r="G1312" s="344"/>
    </row>
    <row r="1313" spans="5:7">
      <c r="E1313" s="341"/>
      <c r="F1313" s="341"/>
      <c r="G1313" s="344"/>
    </row>
    <row r="1314" spans="5:7">
      <c r="E1314" s="341"/>
      <c r="F1314" s="341"/>
      <c r="G1314" s="344"/>
    </row>
    <row r="1315" spans="5:7">
      <c r="E1315" s="341"/>
      <c r="F1315" s="341"/>
      <c r="G1315" s="344"/>
    </row>
    <row r="1316" spans="5:7">
      <c r="E1316" s="341"/>
      <c r="F1316" s="341"/>
      <c r="G1316" s="344"/>
    </row>
    <row r="1317" spans="5:7">
      <c r="E1317" s="341"/>
      <c r="F1317" s="341"/>
      <c r="G1317" s="344"/>
    </row>
    <row r="1318" spans="5:7">
      <c r="E1318" s="341"/>
      <c r="F1318" s="341"/>
      <c r="G1318" s="344"/>
    </row>
    <row r="1319" spans="5:7">
      <c r="E1319" s="341"/>
      <c r="F1319" s="341"/>
      <c r="G1319" s="344"/>
    </row>
    <row r="1320" spans="5:7">
      <c r="E1320" s="341"/>
      <c r="F1320" s="341"/>
      <c r="G1320" s="344"/>
    </row>
    <row r="1321" spans="5:7">
      <c r="E1321" s="341"/>
      <c r="F1321" s="341"/>
      <c r="G1321" s="344"/>
    </row>
    <row r="1322" spans="5:7">
      <c r="E1322" s="341"/>
      <c r="F1322" s="341"/>
      <c r="G1322" s="344"/>
    </row>
    <row r="1323" spans="5:7">
      <c r="E1323" s="341"/>
      <c r="F1323" s="341"/>
      <c r="G1323" s="344"/>
    </row>
    <row r="1324" spans="5:7">
      <c r="E1324" s="341"/>
      <c r="F1324" s="341"/>
      <c r="G1324" s="344"/>
    </row>
    <row r="1325" spans="5:7">
      <c r="E1325" s="341"/>
      <c r="F1325" s="341"/>
      <c r="G1325" s="344"/>
    </row>
    <row r="1326" spans="5:7">
      <c r="E1326" s="341"/>
      <c r="F1326" s="341"/>
      <c r="G1326" s="344"/>
    </row>
    <row r="1327" spans="5:7">
      <c r="E1327" s="341"/>
      <c r="F1327" s="341"/>
      <c r="G1327" s="344"/>
    </row>
    <row r="1328" spans="5:7">
      <c r="E1328" s="341"/>
      <c r="F1328" s="341"/>
      <c r="G1328" s="344"/>
    </row>
    <row r="1329" spans="5:7">
      <c r="E1329" s="341"/>
      <c r="F1329" s="341"/>
      <c r="G1329" s="344"/>
    </row>
    <row r="1330" spans="5:7">
      <c r="E1330" s="341"/>
      <c r="F1330" s="341"/>
      <c r="G1330" s="344"/>
    </row>
    <row r="1331" spans="5:7">
      <c r="E1331" s="341"/>
      <c r="F1331" s="341"/>
      <c r="G1331" s="344"/>
    </row>
    <row r="1332" spans="5:7">
      <c r="E1332" s="341"/>
      <c r="F1332" s="341"/>
      <c r="G1332" s="344"/>
    </row>
    <row r="1333" spans="5:7">
      <c r="E1333" s="341"/>
      <c r="F1333" s="341"/>
      <c r="G1333" s="344"/>
    </row>
    <row r="1334" spans="5:7">
      <c r="E1334" s="341"/>
      <c r="F1334" s="341"/>
      <c r="G1334" s="344"/>
    </row>
    <row r="1335" spans="5:7">
      <c r="E1335" s="341"/>
      <c r="F1335" s="341"/>
      <c r="G1335" s="344"/>
    </row>
    <row r="1336" spans="5:7">
      <c r="E1336" s="341"/>
      <c r="F1336" s="341"/>
      <c r="G1336" s="344"/>
    </row>
    <row r="1337" spans="5:7">
      <c r="E1337" s="341"/>
      <c r="F1337" s="341"/>
      <c r="G1337" s="344"/>
    </row>
    <row r="1338" spans="5:7">
      <c r="E1338" s="341"/>
      <c r="F1338" s="341"/>
      <c r="G1338" s="344"/>
    </row>
    <row r="1339" spans="5:7">
      <c r="E1339" s="341"/>
      <c r="F1339" s="341"/>
      <c r="G1339" s="344"/>
    </row>
    <row r="1340" spans="5:7">
      <c r="E1340" s="341"/>
      <c r="F1340" s="341"/>
      <c r="G1340" s="344"/>
    </row>
    <row r="1341" spans="5:7">
      <c r="E1341" s="341"/>
      <c r="F1341" s="341"/>
      <c r="G1341" s="344"/>
    </row>
    <row r="1342" spans="5:7">
      <c r="E1342" s="341"/>
      <c r="F1342" s="341"/>
      <c r="G1342" s="344"/>
    </row>
    <row r="1343" spans="5:7">
      <c r="E1343" s="341"/>
      <c r="F1343" s="341"/>
      <c r="G1343" s="344"/>
    </row>
    <row r="1344" spans="5:7">
      <c r="E1344" s="341"/>
      <c r="F1344" s="341"/>
      <c r="G1344" s="344"/>
    </row>
    <row r="1345" spans="5:7">
      <c r="E1345" s="341"/>
      <c r="F1345" s="341"/>
      <c r="G1345" s="344"/>
    </row>
    <row r="1346" spans="5:7">
      <c r="E1346" s="341"/>
      <c r="F1346" s="341"/>
      <c r="G1346" s="344"/>
    </row>
    <row r="1347" spans="5:7">
      <c r="E1347" s="341"/>
      <c r="F1347" s="341"/>
      <c r="G1347" s="344"/>
    </row>
    <row r="1348" spans="5:7">
      <c r="E1348" s="341"/>
      <c r="F1348" s="341"/>
      <c r="G1348" s="344"/>
    </row>
    <row r="1349" spans="5:7">
      <c r="E1349" s="341"/>
      <c r="F1349" s="341"/>
      <c r="G1349" s="344"/>
    </row>
    <row r="1350" spans="5:7">
      <c r="E1350" s="341"/>
      <c r="F1350" s="341"/>
      <c r="G1350" s="344"/>
    </row>
    <row r="1351" spans="5:7">
      <c r="E1351" s="341"/>
      <c r="F1351" s="341"/>
      <c r="G1351" s="344"/>
    </row>
    <row r="1352" spans="5:7">
      <c r="E1352" s="341"/>
      <c r="F1352" s="341"/>
      <c r="G1352" s="344"/>
    </row>
    <row r="1353" spans="5:7">
      <c r="E1353" s="341"/>
      <c r="F1353" s="341"/>
      <c r="G1353" s="344"/>
    </row>
    <row r="1354" spans="5:7">
      <c r="E1354" s="341"/>
      <c r="F1354" s="341"/>
      <c r="G1354" s="344"/>
    </row>
    <row r="1355" spans="5:7">
      <c r="E1355" s="341"/>
      <c r="F1355" s="341"/>
      <c r="G1355" s="344"/>
    </row>
    <row r="1356" spans="5:7">
      <c r="E1356" s="341"/>
      <c r="F1356" s="341"/>
      <c r="G1356" s="344"/>
    </row>
    <row r="1357" spans="5:7">
      <c r="E1357" s="341"/>
      <c r="F1357" s="341"/>
      <c r="G1357" s="344"/>
    </row>
    <row r="1358" spans="5:7">
      <c r="E1358" s="341"/>
      <c r="F1358" s="341"/>
      <c r="G1358" s="344"/>
    </row>
    <row r="1359" spans="5:7">
      <c r="E1359" s="341"/>
      <c r="F1359" s="341"/>
      <c r="G1359" s="344"/>
    </row>
    <row r="1360" spans="5:7">
      <c r="E1360" s="341"/>
      <c r="F1360" s="341"/>
      <c r="G1360" s="344"/>
    </row>
    <row r="1361" spans="5:7">
      <c r="E1361" s="341"/>
      <c r="F1361" s="341"/>
      <c r="G1361" s="344"/>
    </row>
    <row r="1362" spans="5:7">
      <c r="E1362" s="341"/>
      <c r="F1362" s="341"/>
      <c r="G1362" s="344"/>
    </row>
    <row r="1363" spans="5:7">
      <c r="E1363" s="341"/>
      <c r="F1363" s="341"/>
      <c r="G1363" s="344"/>
    </row>
    <row r="1364" spans="5:7">
      <c r="E1364" s="341"/>
      <c r="F1364" s="341"/>
      <c r="G1364" s="344"/>
    </row>
    <row r="1365" spans="5:7">
      <c r="E1365" s="341"/>
      <c r="F1365" s="341"/>
      <c r="G1365" s="344"/>
    </row>
    <row r="1366" spans="5:7">
      <c r="E1366" s="341"/>
      <c r="F1366" s="341"/>
      <c r="G1366" s="344"/>
    </row>
    <row r="1367" spans="5:7">
      <c r="E1367" s="341"/>
      <c r="F1367" s="341"/>
      <c r="G1367" s="344"/>
    </row>
    <row r="1368" spans="5:7">
      <c r="E1368" s="341"/>
      <c r="F1368" s="341"/>
      <c r="G1368" s="344"/>
    </row>
    <row r="1369" spans="5:7">
      <c r="E1369" s="341"/>
      <c r="F1369" s="341"/>
      <c r="G1369" s="344"/>
    </row>
    <row r="1370" spans="5:7">
      <c r="E1370" s="341"/>
      <c r="F1370" s="341"/>
      <c r="G1370" s="344"/>
    </row>
    <row r="1371" spans="5:7">
      <c r="E1371" s="341"/>
      <c r="F1371" s="341"/>
      <c r="G1371" s="344"/>
    </row>
    <row r="1372" spans="5:7">
      <c r="E1372" s="341"/>
      <c r="F1372" s="341"/>
      <c r="G1372" s="344"/>
    </row>
    <row r="1373" spans="5:7">
      <c r="E1373" s="341"/>
      <c r="F1373" s="341"/>
      <c r="G1373" s="344"/>
    </row>
    <row r="1374" spans="5:7">
      <c r="E1374" s="341"/>
      <c r="F1374" s="341"/>
      <c r="G1374" s="344"/>
    </row>
    <row r="1375" spans="5:7">
      <c r="E1375" s="341"/>
      <c r="F1375" s="341"/>
      <c r="G1375" s="344"/>
    </row>
    <row r="1376" spans="5:7">
      <c r="E1376" s="341"/>
      <c r="F1376" s="341"/>
      <c r="G1376" s="344"/>
    </row>
    <row r="1377" spans="5:7">
      <c r="E1377" s="341"/>
      <c r="F1377" s="341"/>
      <c r="G1377" s="344"/>
    </row>
    <row r="1378" spans="5:7">
      <c r="E1378" s="341"/>
      <c r="F1378" s="341"/>
      <c r="G1378" s="344"/>
    </row>
    <row r="1379" spans="5:7">
      <c r="E1379" s="341"/>
      <c r="F1379" s="341"/>
      <c r="G1379" s="344"/>
    </row>
    <row r="1380" spans="5:7">
      <c r="E1380" s="341"/>
      <c r="F1380" s="341"/>
      <c r="G1380" s="344"/>
    </row>
    <row r="1381" spans="5:7">
      <c r="E1381" s="341"/>
      <c r="F1381" s="341"/>
      <c r="G1381" s="344"/>
    </row>
    <row r="1382" spans="5:7">
      <c r="E1382" s="341"/>
      <c r="F1382" s="341"/>
      <c r="G1382" s="344"/>
    </row>
    <row r="1383" spans="5:7">
      <c r="E1383" s="341"/>
      <c r="F1383" s="341"/>
      <c r="G1383" s="344"/>
    </row>
    <row r="1384" spans="5:7">
      <c r="E1384" s="341"/>
      <c r="F1384" s="341"/>
      <c r="G1384" s="344"/>
    </row>
    <row r="1385" spans="5:7">
      <c r="E1385" s="341"/>
      <c r="F1385" s="341"/>
      <c r="G1385" s="344"/>
    </row>
    <row r="1386" spans="5:7">
      <c r="E1386" s="341"/>
      <c r="F1386" s="341"/>
      <c r="G1386" s="344"/>
    </row>
    <row r="1387" spans="5:7">
      <c r="E1387" s="341"/>
      <c r="F1387" s="341"/>
      <c r="G1387" s="344"/>
    </row>
    <row r="1388" spans="5:7">
      <c r="E1388" s="341"/>
      <c r="F1388" s="341"/>
      <c r="G1388" s="344"/>
    </row>
    <row r="1389" spans="5:7">
      <c r="E1389" s="341"/>
      <c r="F1389" s="341"/>
      <c r="G1389" s="344"/>
    </row>
    <row r="1390" spans="5:7">
      <c r="E1390" s="341"/>
      <c r="F1390" s="341"/>
      <c r="G1390" s="344"/>
    </row>
    <row r="1391" spans="5:7">
      <c r="E1391" s="341"/>
      <c r="F1391" s="341"/>
      <c r="G1391" s="344"/>
    </row>
    <row r="1392" spans="5:7">
      <c r="E1392" s="341"/>
      <c r="F1392" s="341"/>
      <c r="G1392" s="344"/>
    </row>
    <row r="1393" spans="5:7">
      <c r="E1393" s="341"/>
      <c r="F1393" s="341"/>
      <c r="G1393" s="344"/>
    </row>
    <row r="1394" spans="5:7">
      <c r="E1394" s="341"/>
      <c r="F1394" s="341"/>
      <c r="G1394" s="344"/>
    </row>
    <row r="1395" spans="5:7">
      <c r="E1395" s="341"/>
      <c r="F1395" s="341"/>
      <c r="G1395" s="344"/>
    </row>
    <row r="1396" spans="5:7">
      <c r="E1396" s="341"/>
      <c r="F1396" s="341"/>
      <c r="G1396" s="344"/>
    </row>
    <row r="1397" spans="5:7">
      <c r="E1397" s="341"/>
      <c r="F1397" s="341"/>
      <c r="G1397" s="344"/>
    </row>
    <row r="1398" spans="5:7">
      <c r="E1398" s="341"/>
      <c r="F1398" s="341"/>
      <c r="G1398" s="344"/>
    </row>
    <row r="1399" spans="5:7">
      <c r="E1399" s="341"/>
      <c r="F1399" s="341"/>
      <c r="G1399" s="344"/>
    </row>
    <row r="1400" spans="5:7">
      <c r="E1400" s="341"/>
      <c r="F1400" s="341"/>
      <c r="G1400" s="344"/>
    </row>
    <row r="1401" spans="5:7">
      <c r="E1401" s="341"/>
      <c r="F1401" s="341"/>
      <c r="G1401" s="344"/>
    </row>
    <row r="1402" spans="5:7">
      <c r="E1402" s="341"/>
      <c r="F1402" s="341"/>
      <c r="G1402" s="344"/>
    </row>
    <row r="1403" spans="5:7">
      <c r="E1403" s="341"/>
      <c r="F1403" s="341"/>
      <c r="G1403" s="344"/>
    </row>
    <row r="1404" spans="5:7">
      <c r="E1404" s="341"/>
      <c r="F1404" s="341"/>
      <c r="G1404" s="344"/>
    </row>
    <row r="1405" spans="5:7">
      <c r="E1405" s="341"/>
      <c r="F1405" s="341"/>
      <c r="G1405" s="344"/>
    </row>
    <row r="1406" spans="5:7">
      <c r="E1406" s="341"/>
      <c r="F1406" s="341"/>
      <c r="G1406" s="344"/>
    </row>
    <row r="1407" spans="5:7">
      <c r="E1407" s="341"/>
      <c r="F1407" s="341"/>
      <c r="G1407" s="344"/>
    </row>
    <row r="1408" spans="5:7">
      <c r="E1408" s="341"/>
      <c r="F1408" s="341"/>
      <c r="G1408" s="344"/>
    </row>
    <row r="1409" spans="5:7">
      <c r="E1409" s="341"/>
      <c r="F1409" s="341"/>
      <c r="G1409" s="344"/>
    </row>
    <row r="1410" spans="5:7">
      <c r="E1410" s="341"/>
      <c r="F1410" s="341"/>
      <c r="G1410" s="344"/>
    </row>
    <row r="1411" spans="5:7">
      <c r="E1411" s="341"/>
      <c r="F1411" s="341"/>
      <c r="G1411" s="344"/>
    </row>
    <row r="1412" spans="5:7">
      <c r="E1412" s="341"/>
      <c r="F1412" s="341"/>
      <c r="G1412" s="344"/>
    </row>
    <row r="1413" spans="5:7">
      <c r="E1413" s="341"/>
      <c r="F1413" s="341"/>
      <c r="G1413" s="344"/>
    </row>
    <row r="1414" spans="5:7">
      <c r="E1414" s="341"/>
      <c r="F1414" s="341"/>
      <c r="G1414" s="344"/>
    </row>
    <row r="1415" spans="5:7">
      <c r="E1415" s="341"/>
      <c r="F1415" s="341"/>
      <c r="G1415" s="344"/>
    </row>
    <row r="1416" spans="5:7">
      <c r="E1416" s="341"/>
      <c r="F1416" s="341"/>
      <c r="G1416" s="344"/>
    </row>
    <row r="1417" spans="5:7">
      <c r="E1417" s="341"/>
      <c r="F1417" s="341"/>
      <c r="G1417" s="344"/>
    </row>
    <row r="1418" spans="5:7">
      <c r="E1418" s="341"/>
      <c r="F1418" s="341"/>
      <c r="G1418" s="344"/>
    </row>
    <row r="1419" spans="5:7">
      <c r="E1419" s="341"/>
      <c r="F1419" s="341"/>
      <c r="G1419" s="344"/>
    </row>
    <row r="1420" spans="5:7">
      <c r="E1420" s="341"/>
      <c r="F1420" s="341"/>
      <c r="G1420" s="344"/>
    </row>
    <row r="1421" spans="5:7">
      <c r="E1421" s="341"/>
      <c r="F1421" s="341"/>
      <c r="G1421" s="344"/>
    </row>
    <row r="1422" spans="5:7">
      <c r="E1422" s="341"/>
      <c r="F1422" s="341"/>
      <c r="G1422" s="344"/>
    </row>
    <row r="1423" spans="5:7">
      <c r="E1423" s="341"/>
      <c r="F1423" s="341"/>
      <c r="G1423" s="344"/>
    </row>
    <row r="1424" spans="5:7">
      <c r="E1424" s="341"/>
      <c r="F1424" s="341"/>
      <c r="G1424" s="344"/>
    </row>
    <row r="1425" spans="5:7">
      <c r="E1425" s="341"/>
      <c r="F1425" s="341"/>
      <c r="G1425" s="344"/>
    </row>
    <row r="1426" spans="5:7">
      <c r="E1426" s="341"/>
      <c r="F1426" s="341"/>
      <c r="G1426" s="344"/>
    </row>
    <row r="1427" spans="5:7">
      <c r="E1427" s="341"/>
      <c r="F1427" s="341"/>
      <c r="G1427" s="344"/>
    </row>
    <row r="1428" spans="5:7">
      <c r="E1428" s="341"/>
      <c r="F1428" s="341"/>
      <c r="G1428" s="344"/>
    </row>
    <row r="1429" spans="5:7">
      <c r="E1429" s="341"/>
      <c r="F1429" s="341"/>
      <c r="G1429" s="344"/>
    </row>
    <row r="1430" spans="5:7">
      <c r="E1430" s="341"/>
      <c r="F1430" s="341"/>
      <c r="G1430" s="344"/>
    </row>
    <row r="1431" spans="5:7">
      <c r="E1431" s="341"/>
      <c r="F1431" s="341"/>
      <c r="G1431" s="344"/>
    </row>
    <row r="1432" spans="5:7">
      <c r="E1432" s="341"/>
      <c r="F1432" s="341"/>
      <c r="G1432" s="344"/>
    </row>
    <row r="1433" spans="5:7">
      <c r="E1433" s="341"/>
      <c r="F1433" s="341"/>
      <c r="G1433" s="344"/>
    </row>
    <row r="1434" spans="5:7">
      <c r="E1434" s="341"/>
      <c r="F1434" s="341"/>
      <c r="G1434" s="344"/>
    </row>
    <row r="1435" spans="5:7">
      <c r="E1435" s="341"/>
      <c r="F1435" s="341"/>
      <c r="G1435" s="344"/>
    </row>
    <row r="1436" spans="5:7">
      <c r="E1436" s="341"/>
      <c r="F1436" s="341"/>
      <c r="G1436" s="344"/>
    </row>
    <row r="1437" spans="5:7">
      <c r="E1437" s="341"/>
      <c r="F1437" s="341"/>
      <c r="G1437" s="344"/>
    </row>
    <row r="1438" spans="5:7">
      <c r="E1438" s="341"/>
      <c r="F1438" s="341"/>
      <c r="G1438" s="344"/>
    </row>
    <row r="1439" spans="5:7">
      <c r="E1439" s="341"/>
      <c r="F1439" s="341"/>
      <c r="G1439" s="344"/>
    </row>
    <row r="1440" spans="5:7">
      <c r="E1440" s="341"/>
      <c r="F1440" s="341"/>
      <c r="G1440" s="344"/>
    </row>
    <row r="1441" spans="5:7">
      <c r="E1441" s="341"/>
      <c r="F1441" s="341"/>
      <c r="G1441" s="344"/>
    </row>
    <row r="1442" spans="5:7">
      <c r="E1442" s="341"/>
      <c r="F1442" s="341"/>
      <c r="G1442" s="344"/>
    </row>
    <row r="1443" spans="5:7">
      <c r="E1443" s="341"/>
      <c r="F1443" s="341"/>
      <c r="G1443" s="344"/>
    </row>
    <row r="1444" spans="5:7">
      <c r="E1444" s="341"/>
      <c r="F1444" s="341"/>
      <c r="G1444" s="344"/>
    </row>
    <row r="1445" spans="5:7">
      <c r="E1445" s="341"/>
      <c r="F1445" s="341"/>
      <c r="G1445" s="344"/>
    </row>
    <row r="1446" spans="5:7">
      <c r="E1446" s="341"/>
      <c r="F1446" s="341"/>
      <c r="G1446" s="344"/>
    </row>
    <row r="1447" spans="5:7">
      <c r="E1447" s="341"/>
      <c r="F1447" s="341"/>
      <c r="G1447" s="344"/>
    </row>
    <row r="1448" spans="5:7">
      <c r="E1448" s="341"/>
      <c r="F1448" s="341"/>
      <c r="G1448" s="344"/>
    </row>
    <row r="1449" spans="5:7">
      <c r="E1449" s="341"/>
      <c r="F1449" s="341"/>
      <c r="G1449" s="344"/>
    </row>
    <row r="1450" spans="5:7">
      <c r="E1450" s="341"/>
      <c r="F1450" s="341"/>
      <c r="G1450" s="344"/>
    </row>
    <row r="1451" spans="5:7">
      <c r="E1451" s="341"/>
      <c r="F1451" s="341"/>
      <c r="G1451" s="344"/>
    </row>
    <row r="1452" spans="5:7">
      <c r="E1452" s="341"/>
      <c r="F1452" s="341"/>
      <c r="G1452" s="344"/>
    </row>
    <row r="1453" spans="5:7">
      <c r="E1453" s="341"/>
      <c r="F1453" s="341"/>
      <c r="G1453" s="344"/>
    </row>
    <row r="1454" spans="5:7">
      <c r="E1454" s="341"/>
      <c r="F1454" s="341"/>
      <c r="G1454" s="344"/>
    </row>
    <row r="1455" spans="5:7">
      <c r="E1455" s="341"/>
      <c r="F1455" s="341"/>
      <c r="G1455" s="344"/>
    </row>
    <row r="1456" spans="5:7">
      <c r="E1456" s="341"/>
      <c r="F1456" s="341"/>
      <c r="G1456" s="344"/>
    </row>
    <row r="1457" spans="5:7">
      <c r="E1457" s="341"/>
      <c r="F1457" s="341"/>
      <c r="G1457" s="344"/>
    </row>
    <row r="1458" spans="5:7">
      <c r="E1458" s="341"/>
      <c r="F1458" s="341"/>
      <c r="G1458" s="344"/>
    </row>
    <row r="1459" spans="5:7">
      <c r="E1459" s="341"/>
      <c r="F1459" s="341"/>
      <c r="G1459" s="344"/>
    </row>
    <row r="1460" spans="5:7">
      <c r="E1460" s="341"/>
      <c r="F1460" s="341"/>
      <c r="G1460" s="344"/>
    </row>
    <row r="1461" spans="5:7">
      <c r="E1461" s="341"/>
      <c r="F1461" s="341"/>
      <c r="G1461" s="344"/>
    </row>
    <row r="1462" spans="5:7">
      <c r="E1462" s="341"/>
      <c r="F1462" s="341"/>
      <c r="G1462" s="344"/>
    </row>
    <row r="1463" spans="5:7">
      <c r="E1463" s="341"/>
      <c r="F1463" s="341"/>
      <c r="G1463" s="344"/>
    </row>
    <row r="1464" spans="5:7">
      <c r="E1464" s="341"/>
      <c r="F1464" s="341"/>
      <c r="G1464" s="344"/>
    </row>
    <row r="1465" spans="5:7">
      <c r="E1465" s="341"/>
      <c r="F1465" s="341"/>
      <c r="G1465" s="344"/>
    </row>
    <row r="1466" spans="5:7">
      <c r="E1466" s="341"/>
      <c r="F1466" s="341"/>
      <c r="G1466" s="344"/>
    </row>
    <row r="1467" spans="5:7">
      <c r="E1467" s="341"/>
      <c r="F1467" s="341"/>
      <c r="G1467" s="344"/>
    </row>
    <row r="1468" spans="5:7">
      <c r="E1468" s="341"/>
      <c r="F1468" s="341"/>
      <c r="G1468" s="344"/>
    </row>
    <row r="1469" spans="5:7">
      <c r="E1469" s="341"/>
      <c r="F1469" s="341"/>
      <c r="G1469" s="344"/>
    </row>
    <row r="1470" spans="5:7">
      <c r="E1470" s="341"/>
      <c r="F1470" s="341"/>
      <c r="G1470" s="344"/>
    </row>
    <row r="1471" spans="5:7">
      <c r="E1471" s="341"/>
      <c r="F1471" s="341"/>
      <c r="G1471" s="344"/>
    </row>
    <row r="1472" spans="5:7">
      <c r="E1472" s="341"/>
      <c r="F1472" s="341"/>
      <c r="G1472" s="344"/>
    </row>
    <row r="1473" spans="5:7">
      <c r="E1473" s="341"/>
      <c r="F1473" s="341"/>
      <c r="G1473" s="344"/>
    </row>
    <row r="1474" spans="5:7">
      <c r="E1474" s="341"/>
      <c r="F1474" s="341"/>
      <c r="G1474" s="344"/>
    </row>
    <row r="1475" spans="5:7">
      <c r="E1475" s="341"/>
      <c r="F1475" s="341"/>
      <c r="G1475" s="344"/>
    </row>
    <row r="1476" spans="5:7">
      <c r="E1476" s="341"/>
      <c r="F1476" s="341"/>
      <c r="G1476" s="344"/>
    </row>
    <row r="1477" spans="5:7">
      <c r="E1477" s="341"/>
      <c r="F1477" s="341"/>
      <c r="G1477" s="344"/>
    </row>
    <row r="1478" spans="5:7">
      <c r="E1478" s="341"/>
      <c r="F1478" s="341"/>
      <c r="G1478" s="344"/>
    </row>
    <row r="1479" spans="5:7">
      <c r="E1479" s="341"/>
      <c r="F1479" s="341"/>
      <c r="G1479" s="344"/>
    </row>
    <row r="1480" spans="5:7">
      <c r="E1480" s="341"/>
      <c r="F1480" s="341"/>
      <c r="G1480" s="344"/>
    </row>
    <row r="1481" spans="5:7">
      <c r="E1481" s="341"/>
      <c r="F1481" s="341"/>
      <c r="G1481" s="344"/>
    </row>
    <row r="1482" spans="5:7">
      <c r="E1482" s="341"/>
      <c r="F1482" s="341"/>
      <c r="G1482" s="344"/>
    </row>
    <row r="1483" spans="5:7">
      <c r="E1483" s="341"/>
      <c r="F1483" s="341"/>
      <c r="G1483" s="344"/>
    </row>
    <row r="1484" spans="5:7">
      <c r="E1484" s="341"/>
      <c r="F1484" s="341"/>
      <c r="G1484" s="344"/>
    </row>
    <row r="1485" spans="5:7">
      <c r="E1485" s="341"/>
      <c r="F1485" s="341"/>
      <c r="G1485" s="344"/>
    </row>
    <row r="1486" spans="5:7">
      <c r="E1486" s="341"/>
      <c r="F1486" s="341"/>
      <c r="G1486" s="344"/>
    </row>
    <row r="1487" spans="5:7">
      <c r="E1487" s="341"/>
      <c r="F1487" s="341"/>
      <c r="G1487" s="344"/>
    </row>
    <row r="1488" spans="5:7">
      <c r="E1488" s="341"/>
      <c r="F1488" s="341"/>
      <c r="G1488" s="344"/>
    </row>
    <row r="1489" spans="5:7">
      <c r="E1489" s="341"/>
      <c r="F1489" s="341"/>
      <c r="G1489" s="344"/>
    </row>
    <row r="1490" spans="5:7">
      <c r="E1490" s="341"/>
      <c r="F1490" s="341"/>
      <c r="G1490" s="344"/>
    </row>
    <row r="1491" spans="5:7">
      <c r="E1491" s="341"/>
      <c r="F1491" s="341"/>
      <c r="G1491" s="344"/>
    </row>
    <row r="1492" spans="5:7">
      <c r="E1492" s="341"/>
      <c r="F1492" s="341"/>
      <c r="G1492" s="344"/>
    </row>
    <row r="1493" spans="5:7">
      <c r="E1493" s="341"/>
      <c r="F1493" s="341"/>
      <c r="G1493" s="344"/>
    </row>
    <row r="1494" spans="5:7">
      <c r="E1494" s="341"/>
      <c r="F1494" s="341"/>
      <c r="G1494" s="344"/>
    </row>
    <row r="1495" spans="5:7">
      <c r="E1495" s="341"/>
      <c r="F1495" s="341"/>
      <c r="G1495" s="344"/>
    </row>
    <row r="1496" spans="5:7">
      <c r="E1496" s="341"/>
      <c r="F1496" s="341"/>
      <c r="G1496" s="344"/>
    </row>
    <row r="1497" spans="5:7">
      <c r="E1497" s="341"/>
      <c r="F1497" s="341"/>
      <c r="G1497" s="344"/>
    </row>
    <row r="1498" spans="5:7">
      <c r="E1498" s="341"/>
      <c r="F1498" s="341"/>
      <c r="G1498" s="344"/>
    </row>
    <row r="1499" spans="5:7">
      <c r="E1499" s="341"/>
      <c r="F1499" s="341"/>
      <c r="G1499" s="344"/>
    </row>
    <row r="1500" spans="5:7">
      <c r="E1500" s="341"/>
      <c r="F1500" s="341"/>
      <c r="G1500" s="344"/>
    </row>
    <row r="1501" spans="5:7">
      <c r="E1501" s="341"/>
      <c r="F1501" s="341"/>
      <c r="G1501" s="344"/>
    </row>
    <row r="1502" spans="5:7">
      <c r="E1502" s="341"/>
      <c r="F1502" s="341"/>
      <c r="G1502" s="344"/>
    </row>
    <row r="1503" spans="5:7">
      <c r="E1503" s="341"/>
      <c r="F1503" s="341"/>
      <c r="G1503" s="344"/>
    </row>
    <row r="1504" spans="5:7">
      <c r="E1504" s="341"/>
      <c r="F1504" s="341"/>
      <c r="G1504" s="344"/>
    </row>
    <row r="1505" spans="5:7">
      <c r="E1505" s="341"/>
      <c r="F1505" s="341"/>
      <c r="G1505" s="344"/>
    </row>
    <row r="1506" spans="5:7">
      <c r="E1506" s="341"/>
      <c r="F1506" s="341"/>
      <c r="G1506" s="344"/>
    </row>
    <row r="1507" spans="5:7">
      <c r="E1507" s="341"/>
      <c r="F1507" s="341"/>
      <c r="G1507" s="344"/>
    </row>
    <row r="1508" spans="5:7">
      <c r="E1508" s="341"/>
      <c r="F1508" s="341"/>
      <c r="G1508" s="344"/>
    </row>
    <row r="1509" spans="5:7">
      <c r="E1509" s="341"/>
      <c r="F1509" s="341"/>
      <c r="G1509" s="344"/>
    </row>
    <row r="1510" spans="5:7">
      <c r="E1510" s="341"/>
      <c r="F1510" s="341"/>
      <c r="G1510" s="344"/>
    </row>
    <row r="1511" spans="5:7">
      <c r="E1511" s="341"/>
      <c r="F1511" s="341"/>
      <c r="G1511" s="344"/>
    </row>
    <row r="1512" spans="5:7">
      <c r="E1512" s="341"/>
      <c r="F1512" s="341"/>
      <c r="G1512" s="344"/>
    </row>
    <row r="1513" spans="5:7">
      <c r="E1513" s="341"/>
      <c r="F1513" s="341"/>
      <c r="G1513" s="344"/>
    </row>
    <row r="1514" spans="5:7">
      <c r="E1514" s="341"/>
      <c r="F1514" s="341"/>
      <c r="G1514" s="344"/>
    </row>
    <row r="1515" spans="5:7">
      <c r="E1515" s="341"/>
      <c r="F1515" s="341"/>
      <c r="G1515" s="344"/>
    </row>
    <row r="1516" spans="5:7">
      <c r="E1516" s="341"/>
      <c r="F1516" s="341"/>
      <c r="G1516" s="344"/>
    </row>
    <row r="1517" spans="5:7">
      <c r="E1517" s="341"/>
      <c r="F1517" s="341"/>
      <c r="G1517" s="344"/>
    </row>
    <row r="1518" spans="5:7">
      <c r="E1518" s="341"/>
      <c r="F1518" s="341"/>
      <c r="G1518" s="344"/>
    </row>
    <row r="1519" spans="5:7">
      <c r="E1519" s="341"/>
      <c r="F1519" s="341"/>
      <c r="G1519" s="344"/>
    </row>
    <row r="1520" spans="5:7">
      <c r="E1520" s="341"/>
      <c r="F1520" s="341"/>
      <c r="G1520" s="344"/>
    </row>
    <row r="1521" spans="5:7">
      <c r="E1521" s="341"/>
      <c r="F1521" s="341"/>
      <c r="G1521" s="344"/>
    </row>
    <row r="1522" spans="5:7">
      <c r="E1522" s="341"/>
      <c r="F1522" s="341"/>
      <c r="G1522" s="344"/>
    </row>
    <row r="1523" spans="5:7">
      <c r="E1523" s="341"/>
      <c r="F1523" s="341"/>
      <c r="G1523" s="344"/>
    </row>
    <row r="1524" spans="5:7">
      <c r="E1524" s="341"/>
      <c r="F1524" s="341"/>
      <c r="G1524" s="344"/>
    </row>
    <row r="1525" spans="5:7">
      <c r="E1525" s="341"/>
      <c r="F1525" s="341"/>
      <c r="G1525" s="344"/>
    </row>
    <row r="1526" spans="5:7">
      <c r="E1526" s="341"/>
      <c r="F1526" s="341"/>
      <c r="G1526" s="344"/>
    </row>
    <row r="1527" spans="5:7">
      <c r="E1527" s="341"/>
      <c r="F1527" s="341"/>
      <c r="G1527" s="344"/>
    </row>
    <row r="1528" spans="5:7">
      <c r="E1528" s="341"/>
      <c r="F1528" s="341"/>
      <c r="G1528" s="344"/>
    </row>
    <row r="1529" spans="5:7">
      <c r="E1529" s="341"/>
      <c r="F1529" s="341"/>
      <c r="G1529" s="344"/>
    </row>
    <row r="1530" spans="5:7">
      <c r="E1530" s="341"/>
      <c r="F1530" s="341"/>
      <c r="G1530" s="344"/>
    </row>
    <row r="1531" spans="5:7">
      <c r="E1531" s="341"/>
      <c r="F1531" s="341"/>
      <c r="G1531" s="344"/>
    </row>
    <row r="1532" spans="5:7">
      <c r="E1532" s="341"/>
      <c r="F1532" s="341"/>
      <c r="G1532" s="344"/>
    </row>
    <row r="1533" spans="5:7">
      <c r="E1533" s="341"/>
      <c r="F1533" s="341"/>
      <c r="G1533" s="344"/>
    </row>
    <row r="1534" spans="5:7">
      <c r="E1534" s="341"/>
      <c r="F1534" s="341"/>
      <c r="G1534" s="344"/>
    </row>
    <row r="1535" spans="5:7">
      <c r="E1535" s="341"/>
      <c r="F1535" s="341"/>
      <c r="G1535" s="344"/>
    </row>
    <row r="1536" spans="5:7">
      <c r="E1536" s="341"/>
      <c r="F1536" s="341"/>
      <c r="G1536" s="344"/>
    </row>
    <row r="1537" spans="5:7">
      <c r="E1537" s="341"/>
      <c r="F1537" s="341"/>
      <c r="G1537" s="344"/>
    </row>
    <row r="1538" spans="5:7">
      <c r="E1538" s="341"/>
      <c r="F1538" s="341"/>
      <c r="G1538" s="344"/>
    </row>
    <row r="1539" spans="5:7">
      <c r="E1539" s="341"/>
      <c r="F1539" s="341"/>
      <c r="G1539" s="344"/>
    </row>
    <row r="1540" spans="5:7">
      <c r="E1540" s="341"/>
      <c r="F1540" s="341"/>
      <c r="G1540" s="344"/>
    </row>
    <row r="1541" spans="5:7">
      <c r="E1541" s="341"/>
      <c r="F1541" s="341"/>
      <c r="G1541" s="344"/>
    </row>
    <row r="1542" spans="5:7">
      <c r="E1542" s="341"/>
      <c r="F1542" s="341"/>
      <c r="G1542" s="344"/>
    </row>
    <row r="1543" spans="5:7">
      <c r="E1543" s="341"/>
      <c r="F1543" s="341"/>
      <c r="G1543" s="344"/>
    </row>
    <row r="1544" spans="5:7">
      <c r="E1544" s="341"/>
      <c r="F1544" s="341"/>
      <c r="G1544" s="344"/>
    </row>
    <row r="1545" spans="5:7">
      <c r="E1545" s="341"/>
      <c r="F1545" s="341"/>
      <c r="G1545" s="344"/>
    </row>
    <row r="1546" spans="5:7">
      <c r="E1546" s="341"/>
      <c r="F1546" s="341"/>
      <c r="G1546" s="344"/>
    </row>
    <row r="1547" spans="5:7">
      <c r="E1547" s="341"/>
      <c r="F1547" s="341"/>
      <c r="G1547" s="344"/>
    </row>
    <row r="1548" spans="5:7">
      <c r="E1548" s="341"/>
      <c r="F1548" s="341"/>
      <c r="G1548" s="344"/>
    </row>
    <row r="1549" spans="5:7">
      <c r="E1549" s="341"/>
      <c r="F1549" s="341"/>
      <c r="G1549" s="344"/>
    </row>
    <row r="1550" spans="5:7">
      <c r="E1550" s="341"/>
      <c r="F1550" s="341"/>
      <c r="G1550" s="344"/>
    </row>
    <row r="1551" spans="5:7">
      <c r="E1551" s="341"/>
      <c r="F1551" s="341"/>
      <c r="G1551" s="344"/>
    </row>
    <row r="1552" spans="5:7">
      <c r="E1552" s="341"/>
      <c r="F1552" s="341"/>
      <c r="G1552" s="344"/>
    </row>
    <row r="1553" spans="5:7">
      <c r="E1553" s="341"/>
      <c r="F1553" s="341"/>
      <c r="G1553" s="344"/>
    </row>
    <row r="1554" spans="5:7">
      <c r="E1554" s="341"/>
      <c r="F1554" s="341"/>
      <c r="G1554" s="344"/>
    </row>
    <row r="1555" spans="5:7">
      <c r="E1555" s="341"/>
      <c r="F1555" s="341"/>
      <c r="G1555" s="344"/>
    </row>
    <row r="1556" spans="5:7">
      <c r="E1556" s="341"/>
      <c r="F1556" s="341"/>
      <c r="G1556" s="344"/>
    </row>
    <row r="1557" spans="5:7">
      <c r="E1557" s="341"/>
      <c r="F1557" s="341"/>
      <c r="G1557" s="344"/>
    </row>
    <row r="1558" spans="5:7">
      <c r="E1558" s="341"/>
      <c r="F1558" s="341"/>
      <c r="G1558" s="344"/>
    </row>
    <row r="1559" spans="5:7">
      <c r="E1559" s="341"/>
      <c r="F1559" s="341"/>
      <c r="G1559" s="344"/>
    </row>
    <row r="1560" spans="5:7">
      <c r="E1560" s="341"/>
      <c r="F1560" s="341"/>
      <c r="G1560" s="344"/>
    </row>
    <row r="1561" spans="5:7">
      <c r="E1561" s="341"/>
      <c r="F1561" s="341"/>
      <c r="G1561" s="344"/>
    </row>
    <row r="1562" spans="5:7">
      <c r="E1562" s="341"/>
      <c r="F1562" s="341"/>
      <c r="G1562" s="344"/>
    </row>
    <row r="1563" spans="5:7">
      <c r="E1563" s="341"/>
      <c r="F1563" s="341"/>
      <c r="G1563" s="344"/>
    </row>
    <row r="1564" spans="5:7">
      <c r="E1564" s="341"/>
      <c r="F1564" s="341"/>
      <c r="G1564" s="344"/>
    </row>
    <row r="1565" spans="5:7">
      <c r="E1565" s="341"/>
      <c r="F1565" s="341"/>
      <c r="G1565" s="344"/>
    </row>
    <row r="1566" spans="5:7">
      <c r="E1566" s="341"/>
      <c r="F1566" s="341"/>
      <c r="G1566" s="344"/>
    </row>
    <row r="1567" spans="5:7">
      <c r="E1567" s="341"/>
      <c r="F1567" s="341"/>
      <c r="G1567" s="344"/>
    </row>
    <row r="1568" spans="5:7">
      <c r="E1568" s="341"/>
      <c r="F1568" s="341"/>
      <c r="G1568" s="344"/>
    </row>
    <row r="1569" spans="5:7">
      <c r="E1569" s="341"/>
      <c r="F1569" s="341"/>
      <c r="G1569" s="344"/>
    </row>
    <row r="1570" spans="5:7">
      <c r="E1570" s="341"/>
      <c r="F1570" s="341"/>
      <c r="G1570" s="344"/>
    </row>
    <row r="1571" spans="5:7">
      <c r="E1571" s="341"/>
      <c r="F1571" s="341"/>
      <c r="G1571" s="344"/>
    </row>
    <row r="1572" spans="5:7">
      <c r="E1572" s="341"/>
      <c r="F1572" s="341"/>
      <c r="G1572" s="344"/>
    </row>
    <row r="1573" spans="5:7">
      <c r="E1573" s="341"/>
      <c r="F1573" s="341"/>
      <c r="G1573" s="344"/>
    </row>
    <row r="1574" spans="5:7">
      <c r="E1574" s="341"/>
      <c r="F1574" s="341"/>
      <c r="G1574" s="344"/>
    </row>
    <row r="1575" spans="5:7">
      <c r="E1575" s="341"/>
      <c r="F1575" s="341"/>
      <c r="G1575" s="344"/>
    </row>
    <row r="1576" spans="5:7">
      <c r="E1576" s="341"/>
      <c r="F1576" s="341"/>
      <c r="G1576" s="344"/>
    </row>
    <row r="1577" spans="5:7">
      <c r="E1577" s="341"/>
      <c r="F1577" s="341"/>
      <c r="G1577" s="344"/>
    </row>
    <row r="1578" spans="5:7">
      <c r="E1578" s="341"/>
      <c r="F1578" s="341"/>
      <c r="G1578" s="344"/>
    </row>
    <row r="1579" spans="5:7">
      <c r="E1579" s="341"/>
      <c r="F1579" s="341"/>
      <c r="G1579" s="344"/>
    </row>
    <row r="1580" spans="5:7">
      <c r="E1580" s="341"/>
      <c r="F1580" s="341"/>
      <c r="G1580" s="344"/>
    </row>
    <row r="1581" spans="5:7">
      <c r="E1581" s="341"/>
      <c r="F1581" s="341"/>
      <c r="G1581" s="344"/>
    </row>
    <row r="1582" spans="5:7">
      <c r="E1582" s="341"/>
      <c r="F1582" s="341"/>
      <c r="G1582" s="344"/>
    </row>
    <row r="1583" spans="5:7">
      <c r="E1583" s="341"/>
      <c r="F1583" s="341"/>
      <c r="G1583" s="344"/>
    </row>
    <row r="1584" spans="5:7">
      <c r="E1584" s="341"/>
      <c r="F1584" s="341"/>
      <c r="G1584" s="344"/>
    </row>
    <row r="1585" spans="5:7">
      <c r="E1585" s="341"/>
      <c r="F1585" s="341"/>
      <c r="G1585" s="344"/>
    </row>
    <row r="1586" spans="5:7">
      <c r="E1586" s="341"/>
      <c r="F1586" s="341"/>
      <c r="G1586" s="344"/>
    </row>
    <row r="1587" spans="5:7">
      <c r="E1587" s="341"/>
      <c r="F1587" s="341"/>
      <c r="G1587" s="344"/>
    </row>
    <row r="1588" spans="5:7">
      <c r="E1588" s="341"/>
      <c r="F1588" s="341"/>
      <c r="G1588" s="344"/>
    </row>
    <row r="1589" spans="5:7">
      <c r="E1589" s="341"/>
      <c r="F1589" s="341"/>
      <c r="G1589" s="344"/>
    </row>
    <row r="1590" spans="5:7">
      <c r="E1590" s="341"/>
      <c r="F1590" s="341"/>
      <c r="G1590" s="344"/>
    </row>
    <row r="1591" spans="5:7">
      <c r="E1591" s="341"/>
      <c r="F1591" s="341"/>
      <c r="G1591" s="344"/>
    </row>
    <row r="1592" spans="5:7">
      <c r="E1592" s="341"/>
      <c r="F1592" s="341"/>
      <c r="G1592" s="344"/>
    </row>
    <row r="1593" spans="5:7">
      <c r="E1593" s="341"/>
      <c r="F1593" s="341"/>
      <c r="G1593" s="344"/>
    </row>
    <row r="1594" spans="5:7">
      <c r="E1594" s="341"/>
      <c r="F1594" s="341"/>
      <c r="G1594" s="344"/>
    </row>
    <row r="1595" spans="5:7">
      <c r="E1595" s="341"/>
      <c r="F1595" s="341"/>
      <c r="G1595" s="344"/>
    </row>
    <row r="1596" spans="5:7">
      <c r="E1596" s="341"/>
      <c r="F1596" s="341"/>
      <c r="G1596" s="344"/>
    </row>
    <row r="1597" spans="5:7">
      <c r="E1597" s="341"/>
      <c r="F1597" s="341"/>
      <c r="G1597" s="344"/>
    </row>
    <row r="1598" spans="5:7">
      <c r="E1598" s="341"/>
      <c r="F1598" s="341"/>
      <c r="G1598" s="344"/>
    </row>
    <row r="1599" spans="5:7">
      <c r="E1599" s="341"/>
      <c r="F1599" s="341"/>
      <c r="G1599" s="344"/>
    </row>
    <row r="1600" spans="5:7">
      <c r="E1600" s="341"/>
      <c r="F1600" s="341"/>
      <c r="G1600" s="344"/>
    </row>
    <row r="1601" spans="5:7">
      <c r="E1601" s="341"/>
      <c r="F1601" s="341"/>
      <c r="G1601" s="344"/>
    </row>
    <row r="1602" spans="5:7">
      <c r="E1602" s="341"/>
      <c r="F1602" s="341"/>
      <c r="G1602" s="344"/>
    </row>
    <row r="1603" spans="5:7">
      <c r="E1603" s="341"/>
      <c r="F1603" s="341"/>
      <c r="G1603" s="344"/>
    </row>
    <row r="1604" spans="5:7">
      <c r="E1604" s="341"/>
      <c r="F1604" s="341"/>
      <c r="G1604" s="344"/>
    </row>
    <row r="1605" spans="5:7">
      <c r="E1605" s="341"/>
      <c r="F1605" s="341"/>
      <c r="G1605" s="344"/>
    </row>
    <row r="1606" spans="5:7">
      <c r="E1606" s="341"/>
      <c r="F1606" s="341"/>
      <c r="G1606" s="344"/>
    </row>
    <row r="1607" spans="5:7">
      <c r="E1607" s="341"/>
      <c r="F1607" s="341"/>
      <c r="G1607" s="344"/>
    </row>
    <row r="1608" spans="5:7">
      <c r="E1608" s="341"/>
      <c r="F1608" s="341"/>
      <c r="G1608" s="344"/>
    </row>
    <row r="1609" spans="5:7">
      <c r="E1609" s="341"/>
      <c r="F1609" s="341"/>
      <c r="G1609" s="344"/>
    </row>
    <row r="1610" spans="5:7">
      <c r="E1610" s="341"/>
      <c r="F1610" s="341"/>
      <c r="G1610" s="344"/>
    </row>
    <row r="1611" spans="5:7">
      <c r="E1611" s="341"/>
      <c r="F1611" s="341"/>
      <c r="G1611" s="344"/>
    </row>
    <row r="1612" spans="5:7">
      <c r="E1612" s="341"/>
      <c r="F1612" s="341"/>
      <c r="G1612" s="344"/>
    </row>
    <row r="1613" spans="5:7">
      <c r="E1613" s="341"/>
      <c r="F1613" s="341"/>
      <c r="G1613" s="344"/>
    </row>
    <row r="1614" spans="5:7">
      <c r="E1614" s="341"/>
      <c r="F1614" s="341"/>
      <c r="G1614" s="344"/>
    </row>
    <row r="1615" spans="5:7">
      <c r="E1615" s="341"/>
      <c r="F1615" s="341"/>
      <c r="G1615" s="344"/>
    </row>
    <row r="1616" spans="5:7">
      <c r="E1616" s="341"/>
      <c r="F1616" s="341"/>
      <c r="G1616" s="344"/>
    </row>
    <row r="1617" spans="5:7">
      <c r="E1617" s="341"/>
      <c r="F1617" s="341"/>
      <c r="G1617" s="344"/>
    </row>
    <row r="1618" spans="5:7">
      <c r="E1618" s="341"/>
      <c r="F1618" s="341"/>
      <c r="G1618" s="344"/>
    </row>
    <row r="1619" spans="5:7">
      <c r="E1619" s="341"/>
      <c r="F1619" s="341"/>
      <c r="G1619" s="344"/>
    </row>
    <row r="1620" spans="5:7">
      <c r="E1620" s="341"/>
      <c r="F1620" s="341"/>
      <c r="G1620" s="344"/>
    </row>
    <row r="1621" spans="5:7">
      <c r="E1621" s="341"/>
      <c r="F1621" s="341"/>
      <c r="G1621" s="344"/>
    </row>
    <row r="1622" spans="5:7">
      <c r="E1622" s="341"/>
      <c r="F1622" s="341"/>
      <c r="G1622" s="344"/>
    </row>
    <row r="1623" spans="5:7">
      <c r="E1623" s="341"/>
      <c r="F1623" s="341"/>
      <c r="G1623" s="344"/>
    </row>
    <row r="1624" spans="5:7">
      <c r="E1624" s="341"/>
      <c r="F1624" s="341"/>
      <c r="G1624" s="344"/>
    </row>
    <row r="1625" spans="5:7">
      <c r="E1625" s="341"/>
      <c r="F1625" s="341"/>
      <c r="G1625" s="344"/>
    </row>
    <row r="1626" spans="5:7">
      <c r="E1626" s="341"/>
      <c r="F1626" s="341"/>
      <c r="G1626" s="344"/>
    </row>
    <row r="1627" spans="5:7">
      <c r="E1627" s="341"/>
      <c r="F1627" s="341"/>
      <c r="G1627" s="344"/>
    </row>
    <row r="1628" spans="5:7">
      <c r="E1628" s="341"/>
      <c r="F1628" s="341"/>
      <c r="G1628" s="344"/>
    </row>
    <row r="1629" spans="5:7">
      <c r="E1629" s="341"/>
      <c r="F1629" s="341"/>
      <c r="G1629" s="344"/>
    </row>
    <row r="1630" spans="5:7">
      <c r="E1630" s="341"/>
      <c r="F1630" s="341"/>
      <c r="G1630" s="344"/>
    </row>
    <row r="1631" spans="5:7">
      <c r="E1631" s="341"/>
      <c r="F1631" s="341"/>
      <c r="G1631" s="344"/>
    </row>
    <row r="1632" spans="5:7">
      <c r="E1632" s="341"/>
      <c r="F1632" s="341"/>
      <c r="G1632" s="344"/>
    </row>
    <row r="1633" spans="5:7">
      <c r="E1633" s="341"/>
      <c r="F1633" s="341"/>
      <c r="G1633" s="344"/>
    </row>
    <row r="1634" spans="5:7">
      <c r="E1634" s="341"/>
      <c r="F1634" s="341"/>
      <c r="G1634" s="344"/>
    </row>
    <row r="1635" spans="5:7">
      <c r="E1635" s="341"/>
      <c r="F1635" s="341"/>
      <c r="G1635" s="344"/>
    </row>
    <row r="1636" spans="5:7">
      <c r="E1636" s="341"/>
      <c r="F1636" s="341"/>
      <c r="G1636" s="344"/>
    </row>
    <row r="1637" spans="5:7">
      <c r="E1637" s="341"/>
      <c r="F1637" s="341"/>
      <c r="G1637" s="344"/>
    </row>
    <row r="1638" spans="5:7">
      <c r="E1638" s="341"/>
      <c r="F1638" s="341"/>
      <c r="G1638" s="344"/>
    </row>
    <row r="1639" spans="5:7">
      <c r="E1639" s="341"/>
      <c r="F1639" s="341"/>
      <c r="G1639" s="344"/>
    </row>
    <row r="1640" spans="5:7">
      <c r="E1640" s="341"/>
      <c r="F1640" s="341"/>
      <c r="G1640" s="344"/>
    </row>
    <row r="1641" spans="5:7">
      <c r="E1641" s="341"/>
      <c r="F1641" s="341"/>
      <c r="G1641" s="344"/>
    </row>
    <row r="1642" spans="5:7">
      <c r="E1642" s="341"/>
      <c r="F1642" s="341"/>
      <c r="G1642" s="344"/>
    </row>
    <row r="1643" spans="5:7">
      <c r="E1643" s="341"/>
      <c r="F1643" s="341"/>
      <c r="G1643" s="344"/>
    </row>
    <row r="1644" spans="5:7">
      <c r="E1644" s="341"/>
      <c r="F1644" s="341"/>
      <c r="G1644" s="344"/>
    </row>
    <row r="1645" spans="5:7">
      <c r="E1645" s="341"/>
      <c r="F1645" s="341"/>
      <c r="G1645" s="344"/>
    </row>
    <row r="1646" spans="5:7">
      <c r="E1646" s="341"/>
      <c r="F1646" s="341"/>
      <c r="G1646" s="344"/>
    </row>
    <row r="1647" spans="5:7">
      <c r="E1647" s="341"/>
      <c r="F1647" s="341"/>
      <c r="G1647" s="344"/>
    </row>
    <row r="1648" spans="5:7">
      <c r="E1648" s="341"/>
      <c r="F1648" s="341"/>
      <c r="G1648" s="344"/>
    </row>
    <row r="1649" spans="5:7">
      <c r="E1649" s="341"/>
      <c r="F1649" s="341"/>
      <c r="G1649" s="344"/>
    </row>
    <row r="1650" spans="5:7">
      <c r="E1650" s="341"/>
      <c r="F1650" s="341"/>
      <c r="G1650" s="344"/>
    </row>
    <row r="1651" spans="5:7">
      <c r="E1651" s="341"/>
      <c r="F1651" s="341"/>
      <c r="G1651" s="344"/>
    </row>
    <row r="1652" spans="5:7">
      <c r="E1652" s="341"/>
      <c r="F1652" s="341"/>
      <c r="G1652" s="344"/>
    </row>
    <row r="1653" spans="5:7">
      <c r="E1653" s="341"/>
      <c r="F1653" s="341"/>
      <c r="G1653" s="344"/>
    </row>
    <row r="1654" spans="5:7">
      <c r="E1654" s="341"/>
      <c r="F1654" s="341"/>
      <c r="G1654" s="344"/>
    </row>
    <row r="1655" spans="5:7">
      <c r="E1655" s="341"/>
      <c r="F1655" s="341"/>
      <c r="G1655" s="344"/>
    </row>
    <row r="1656" spans="5:7">
      <c r="E1656" s="341"/>
      <c r="F1656" s="341"/>
      <c r="G1656" s="344"/>
    </row>
    <row r="1657" spans="5:7">
      <c r="E1657" s="341"/>
      <c r="F1657" s="341"/>
      <c r="G1657" s="344"/>
    </row>
    <row r="1658" spans="5:7">
      <c r="E1658" s="341"/>
      <c r="F1658" s="341"/>
      <c r="G1658" s="344"/>
    </row>
    <row r="1659" spans="5:7">
      <c r="E1659" s="341"/>
      <c r="F1659" s="341"/>
      <c r="G1659" s="344"/>
    </row>
    <row r="1660" spans="5:7">
      <c r="E1660" s="341"/>
      <c r="F1660" s="341"/>
      <c r="G1660" s="344"/>
    </row>
    <row r="1661" spans="5:7">
      <c r="E1661" s="341"/>
      <c r="F1661" s="341"/>
      <c r="G1661" s="344"/>
    </row>
    <row r="1662" spans="5:7">
      <c r="E1662" s="341"/>
      <c r="F1662" s="341"/>
      <c r="G1662" s="344"/>
    </row>
    <row r="1663" spans="5:7">
      <c r="E1663" s="341"/>
      <c r="F1663" s="341"/>
      <c r="G1663" s="344"/>
    </row>
    <row r="1664" spans="5:7">
      <c r="E1664" s="341"/>
      <c r="F1664" s="341"/>
      <c r="G1664" s="344"/>
    </row>
    <row r="1665" spans="5:7">
      <c r="E1665" s="341"/>
      <c r="F1665" s="341"/>
      <c r="G1665" s="344"/>
    </row>
    <row r="1666" spans="5:7">
      <c r="E1666" s="341"/>
      <c r="F1666" s="341"/>
      <c r="G1666" s="344"/>
    </row>
    <row r="1667" spans="5:7">
      <c r="E1667" s="341"/>
      <c r="F1667" s="341"/>
      <c r="G1667" s="344"/>
    </row>
    <row r="1668" spans="5:7">
      <c r="E1668" s="341"/>
      <c r="F1668" s="341"/>
      <c r="G1668" s="344"/>
    </row>
    <row r="1669" spans="5:7">
      <c r="E1669" s="341"/>
      <c r="F1669" s="341"/>
      <c r="G1669" s="344"/>
    </row>
    <row r="1670" spans="5:7">
      <c r="E1670" s="341"/>
      <c r="F1670" s="341"/>
      <c r="G1670" s="344"/>
    </row>
    <row r="1671" spans="5:7">
      <c r="E1671" s="341"/>
      <c r="F1671" s="341"/>
      <c r="G1671" s="344"/>
    </row>
    <row r="1672" spans="5:7">
      <c r="E1672" s="341"/>
      <c r="F1672" s="341"/>
      <c r="G1672" s="344"/>
    </row>
    <row r="1673" spans="5:7">
      <c r="E1673" s="341"/>
      <c r="F1673" s="341"/>
      <c r="G1673" s="344"/>
    </row>
    <row r="1674" spans="5:7">
      <c r="E1674" s="341"/>
      <c r="F1674" s="341"/>
      <c r="G1674" s="344"/>
    </row>
    <row r="1675" spans="5:7">
      <c r="E1675" s="341"/>
      <c r="F1675" s="341"/>
      <c r="G1675" s="344"/>
    </row>
    <row r="1676" spans="5:7">
      <c r="E1676" s="341"/>
      <c r="F1676" s="341"/>
      <c r="G1676" s="344"/>
    </row>
    <row r="1677" spans="5:7">
      <c r="E1677" s="341"/>
      <c r="F1677" s="341"/>
      <c r="G1677" s="344"/>
    </row>
    <row r="1678" spans="5:7">
      <c r="E1678" s="341"/>
      <c r="F1678" s="341"/>
      <c r="G1678" s="344"/>
    </row>
    <row r="1679" spans="5:7">
      <c r="E1679" s="341"/>
      <c r="F1679" s="341"/>
      <c r="G1679" s="344"/>
    </row>
    <row r="1680" spans="5:7">
      <c r="E1680" s="341"/>
      <c r="F1680" s="341"/>
      <c r="G1680" s="344"/>
    </row>
    <row r="1681" spans="5:7">
      <c r="E1681" s="341"/>
      <c r="F1681" s="341"/>
      <c r="G1681" s="344"/>
    </row>
    <row r="1682" spans="5:7">
      <c r="E1682" s="341"/>
      <c r="F1682" s="341"/>
      <c r="G1682" s="344"/>
    </row>
    <row r="1683" spans="5:7">
      <c r="E1683" s="341"/>
      <c r="F1683" s="341"/>
      <c r="G1683" s="344"/>
    </row>
    <row r="1684" spans="5:7">
      <c r="E1684" s="341"/>
      <c r="F1684" s="341"/>
      <c r="G1684" s="344"/>
    </row>
    <row r="1685" spans="5:7">
      <c r="E1685" s="341"/>
      <c r="F1685" s="341"/>
      <c r="G1685" s="344"/>
    </row>
    <row r="1686" spans="5:7">
      <c r="E1686" s="341"/>
      <c r="F1686" s="341"/>
      <c r="G1686" s="344"/>
    </row>
    <row r="1687" spans="5:7">
      <c r="E1687" s="341"/>
      <c r="F1687" s="341"/>
      <c r="G1687" s="344"/>
    </row>
    <row r="1688" spans="5:7">
      <c r="E1688" s="341"/>
      <c r="F1688" s="341"/>
      <c r="G1688" s="344"/>
    </row>
    <row r="1689" spans="5:7">
      <c r="E1689" s="341"/>
      <c r="F1689" s="341"/>
      <c r="G1689" s="344"/>
    </row>
    <row r="1690" spans="5:7">
      <c r="E1690" s="341"/>
      <c r="F1690" s="341"/>
      <c r="G1690" s="344"/>
    </row>
    <row r="1691" spans="5:7">
      <c r="E1691" s="341"/>
      <c r="F1691" s="341"/>
      <c r="G1691" s="344"/>
    </row>
    <row r="1692" spans="5:7">
      <c r="E1692" s="341"/>
      <c r="F1692" s="341"/>
      <c r="G1692" s="344"/>
    </row>
    <row r="1693" spans="5:7">
      <c r="E1693" s="341"/>
      <c r="F1693" s="341"/>
      <c r="G1693" s="344"/>
    </row>
    <row r="1694" spans="5:7">
      <c r="E1694" s="341"/>
      <c r="F1694" s="341"/>
      <c r="G1694" s="344"/>
    </row>
    <row r="1695" spans="5:7">
      <c r="E1695" s="341"/>
      <c r="F1695" s="341"/>
      <c r="G1695" s="344"/>
    </row>
    <row r="1696" spans="5:7">
      <c r="E1696" s="341"/>
      <c r="F1696" s="341"/>
      <c r="G1696" s="344"/>
    </row>
    <row r="1697" spans="5:7">
      <c r="E1697" s="341"/>
      <c r="F1697" s="341"/>
      <c r="G1697" s="344"/>
    </row>
    <row r="1698" spans="5:7">
      <c r="E1698" s="341"/>
      <c r="F1698" s="341"/>
      <c r="G1698" s="344"/>
    </row>
    <row r="1699" spans="5:7">
      <c r="E1699" s="341"/>
      <c r="F1699" s="341"/>
      <c r="G1699" s="344"/>
    </row>
    <row r="1700" spans="5:7">
      <c r="E1700" s="341"/>
      <c r="F1700" s="341"/>
      <c r="G1700" s="344"/>
    </row>
    <row r="1701" spans="5:7">
      <c r="E1701" s="341"/>
      <c r="F1701" s="341"/>
      <c r="G1701" s="344"/>
    </row>
    <row r="1702" spans="5:7">
      <c r="E1702" s="341"/>
      <c r="F1702" s="341"/>
      <c r="G1702" s="344"/>
    </row>
    <row r="1703" spans="5:7">
      <c r="E1703" s="341"/>
      <c r="F1703" s="341"/>
      <c r="G1703" s="344"/>
    </row>
    <row r="1704" spans="5:7">
      <c r="E1704" s="341"/>
      <c r="F1704" s="341"/>
      <c r="G1704" s="344"/>
    </row>
    <row r="1705" spans="5:7">
      <c r="E1705" s="341"/>
      <c r="F1705" s="341"/>
      <c r="G1705" s="344"/>
    </row>
    <row r="1706" spans="5:7">
      <c r="E1706" s="341"/>
      <c r="F1706" s="341"/>
      <c r="G1706" s="344"/>
    </row>
    <row r="1707" spans="5:7">
      <c r="E1707" s="341"/>
      <c r="F1707" s="341"/>
      <c r="G1707" s="344"/>
    </row>
    <row r="1708" spans="5:7">
      <c r="E1708" s="341"/>
      <c r="F1708" s="341"/>
      <c r="G1708" s="344"/>
    </row>
    <row r="1709" spans="5:7">
      <c r="E1709" s="341"/>
      <c r="F1709" s="341"/>
      <c r="G1709" s="344"/>
    </row>
    <row r="1710" spans="5:7">
      <c r="E1710" s="341"/>
      <c r="F1710" s="341"/>
      <c r="G1710" s="344"/>
    </row>
    <row r="1711" spans="5:7">
      <c r="E1711" s="341"/>
      <c r="F1711" s="341"/>
      <c r="G1711" s="344"/>
    </row>
    <row r="1712" spans="5:7">
      <c r="E1712" s="341"/>
      <c r="F1712" s="341"/>
      <c r="G1712" s="344"/>
    </row>
    <row r="1713" spans="5:7">
      <c r="E1713" s="341"/>
      <c r="F1713" s="341"/>
      <c r="G1713" s="344"/>
    </row>
    <row r="1714" spans="5:7">
      <c r="E1714" s="341"/>
      <c r="F1714" s="341"/>
      <c r="G1714" s="344"/>
    </row>
    <row r="1715" spans="5:7">
      <c r="E1715" s="341"/>
      <c r="F1715" s="341"/>
      <c r="G1715" s="344"/>
    </row>
    <row r="1716" spans="5:7">
      <c r="E1716" s="341"/>
      <c r="F1716" s="341"/>
      <c r="G1716" s="344"/>
    </row>
    <row r="1717" spans="5:7">
      <c r="E1717" s="341"/>
      <c r="F1717" s="341"/>
      <c r="G1717" s="344"/>
    </row>
    <row r="1718" spans="5:7">
      <c r="E1718" s="341"/>
      <c r="F1718" s="341"/>
      <c r="G1718" s="344"/>
    </row>
    <row r="1719" spans="5:7">
      <c r="E1719" s="341"/>
      <c r="F1719" s="341"/>
      <c r="G1719" s="344"/>
    </row>
    <row r="1720" spans="5:7">
      <c r="E1720" s="341"/>
      <c r="F1720" s="341"/>
      <c r="G1720" s="344"/>
    </row>
    <row r="1721" spans="5:7">
      <c r="E1721" s="341"/>
      <c r="F1721" s="341"/>
      <c r="G1721" s="344"/>
    </row>
    <row r="1722" spans="5:7">
      <c r="E1722" s="341"/>
      <c r="F1722" s="341"/>
      <c r="G1722" s="344"/>
    </row>
    <row r="1723" spans="5:7">
      <c r="E1723" s="341"/>
      <c r="F1723" s="341"/>
      <c r="G1723" s="344"/>
    </row>
    <row r="1724" spans="5:7">
      <c r="E1724" s="341"/>
      <c r="F1724" s="341"/>
      <c r="G1724" s="344"/>
    </row>
    <row r="1725" spans="5:7">
      <c r="E1725" s="341"/>
      <c r="F1725" s="341"/>
      <c r="G1725" s="344"/>
    </row>
    <row r="1726" spans="5:7">
      <c r="E1726" s="341"/>
      <c r="F1726" s="341"/>
      <c r="G1726" s="344"/>
    </row>
    <row r="1727" spans="5:7">
      <c r="E1727" s="341"/>
      <c r="F1727" s="341"/>
      <c r="G1727" s="344"/>
    </row>
    <row r="1728" spans="5:7">
      <c r="E1728" s="341"/>
      <c r="F1728" s="341"/>
      <c r="G1728" s="344"/>
    </row>
    <row r="1729" spans="5:7">
      <c r="E1729" s="341"/>
      <c r="F1729" s="341"/>
      <c r="G1729" s="344"/>
    </row>
    <row r="1730" spans="5:7">
      <c r="E1730" s="341"/>
      <c r="F1730" s="341"/>
      <c r="G1730" s="344"/>
    </row>
    <row r="1731" spans="5:7">
      <c r="E1731" s="341"/>
      <c r="F1731" s="341"/>
      <c r="G1731" s="344"/>
    </row>
    <row r="1732" spans="5:7">
      <c r="E1732" s="341"/>
      <c r="F1732" s="341"/>
      <c r="G1732" s="344"/>
    </row>
    <row r="1733" spans="5:7">
      <c r="E1733" s="341"/>
      <c r="F1733" s="341"/>
      <c r="G1733" s="344"/>
    </row>
    <row r="1734" spans="5:7">
      <c r="E1734" s="341"/>
      <c r="F1734" s="341"/>
      <c r="G1734" s="344"/>
    </row>
    <row r="1735" spans="5:7">
      <c r="E1735" s="341"/>
      <c r="F1735" s="341"/>
      <c r="G1735" s="344"/>
    </row>
    <row r="1736" spans="5:7">
      <c r="E1736" s="341"/>
      <c r="F1736" s="341"/>
      <c r="G1736" s="344"/>
    </row>
    <row r="1737" spans="5:7">
      <c r="E1737" s="341"/>
      <c r="F1737" s="341"/>
      <c r="G1737" s="344"/>
    </row>
    <row r="1738" spans="5:7">
      <c r="E1738" s="341"/>
      <c r="F1738" s="341"/>
      <c r="G1738" s="344"/>
    </row>
    <row r="1739" spans="5:7">
      <c r="E1739" s="341"/>
      <c r="F1739" s="341"/>
      <c r="G1739" s="344"/>
    </row>
    <row r="1740" spans="5:7">
      <c r="E1740" s="341"/>
      <c r="F1740" s="341"/>
      <c r="G1740" s="344"/>
    </row>
    <row r="1741" spans="5:7">
      <c r="E1741" s="341"/>
      <c r="F1741" s="341"/>
      <c r="G1741" s="344"/>
    </row>
    <row r="1742" spans="5:7">
      <c r="E1742" s="341"/>
      <c r="F1742" s="341"/>
      <c r="G1742" s="344"/>
    </row>
    <row r="1743" spans="5:7">
      <c r="E1743" s="341"/>
      <c r="F1743" s="341"/>
      <c r="G1743" s="344"/>
    </row>
    <row r="1744" spans="5:7">
      <c r="E1744" s="341"/>
      <c r="F1744" s="341"/>
      <c r="G1744" s="344"/>
    </row>
    <row r="1745" spans="5:7">
      <c r="E1745" s="341"/>
      <c r="F1745" s="341"/>
      <c r="G1745" s="344"/>
    </row>
    <row r="1746" spans="5:7">
      <c r="E1746" s="341"/>
      <c r="F1746" s="341"/>
      <c r="G1746" s="344"/>
    </row>
    <row r="1747" spans="5:7">
      <c r="E1747" s="341"/>
      <c r="F1747" s="341"/>
      <c r="G1747" s="344"/>
    </row>
    <row r="1748" spans="5:7">
      <c r="E1748" s="341"/>
      <c r="F1748" s="341"/>
      <c r="G1748" s="344"/>
    </row>
    <row r="1749" spans="5:7">
      <c r="E1749" s="341"/>
      <c r="F1749" s="341"/>
      <c r="G1749" s="344"/>
    </row>
    <row r="1750" spans="5:7">
      <c r="E1750" s="341"/>
      <c r="F1750" s="341"/>
      <c r="G1750" s="344"/>
    </row>
    <row r="1751" spans="5:7">
      <c r="E1751" s="341"/>
      <c r="F1751" s="341"/>
      <c r="G1751" s="344"/>
    </row>
    <row r="1752" spans="5:7">
      <c r="E1752" s="341"/>
      <c r="F1752" s="341"/>
      <c r="G1752" s="344"/>
    </row>
    <row r="1753" spans="5:7">
      <c r="E1753" s="341"/>
      <c r="F1753" s="341"/>
      <c r="G1753" s="344"/>
    </row>
    <row r="1754" spans="5:7">
      <c r="E1754" s="341"/>
      <c r="F1754" s="341"/>
      <c r="G1754" s="344"/>
    </row>
    <row r="1755" spans="5:7">
      <c r="E1755" s="341"/>
      <c r="F1755" s="341"/>
      <c r="G1755" s="344"/>
    </row>
    <row r="1756" spans="5:7">
      <c r="E1756" s="341"/>
      <c r="F1756" s="341"/>
      <c r="G1756" s="344"/>
    </row>
    <row r="1757" spans="5:7">
      <c r="E1757" s="341"/>
      <c r="F1757" s="341"/>
      <c r="G1757" s="344"/>
    </row>
    <row r="1758" spans="5:7">
      <c r="E1758" s="341"/>
      <c r="F1758" s="341"/>
      <c r="G1758" s="344"/>
    </row>
    <row r="1759" spans="5:7">
      <c r="E1759" s="341"/>
      <c r="F1759" s="341"/>
      <c r="G1759" s="344"/>
    </row>
    <row r="1760" spans="5:7">
      <c r="E1760" s="341"/>
      <c r="F1760" s="341"/>
      <c r="G1760" s="344"/>
    </row>
    <row r="1761" spans="5:7">
      <c r="E1761" s="341"/>
      <c r="F1761" s="341"/>
      <c r="G1761" s="344"/>
    </row>
    <row r="1762" spans="5:7">
      <c r="E1762" s="341"/>
      <c r="F1762" s="341"/>
      <c r="G1762" s="344"/>
    </row>
    <row r="1763" spans="5:7">
      <c r="E1763" s="341"/>
      <c r="F1763" s="341"/>
      <c r="G1763" s="344"/>
    </row>
    <row r="1764" spans="5:7">
      <c r="E1764" s="341"/>
      <c r="F1764" s="341"/>
      <c r="G1764" s="344"/>
    </row>
    <row r="1765" spans="5:7">
      <c r="E1765" s="341"/>
      <c r="F1765" s="341"/>
      <c r="G1765" s="344"/>
    </row>
    <row r="1766" spans="5:7">
      <c r="E1766" s="341"/>
      <c r="F1766" s="341"/>
      <c r="G1766" s="344"/>
    </row>
    <row r="1767" spans="5:7">
      <c r="E1767" s="341"/>
      <c r="F1767" s="341"/>
      <c r="G1767" s="344"/>
    </row>
    <row r="1768" spans="5:7">
      <c r="E1768" s="341"/>
      <c r="F1768" s="341"/>
      <c r="G1768" s="344"/>
    </row>
    <row r="1769" spans="5:7">
      <c r="E1769" s="341"/>
      <c r="F1769" s="341"/>
      <c r="G1769" s="344"/>
    </row>
    <row r="1770" spans="5:7">
      <c r="E1770" s="341"/>
      <c r="F1770" s="341"/>
      <c r="G1770" s="344"/>
    </row>
    <row r="1771" spans="5:7">
      <c r="E1771" s="341"/>
      <c r="F1771" s="341"/>
      <c r="G1771" s="344"/>
    </row>
    <row r="1772" spans="5:7">
      <c r="E1772" s="341"/>
      <c r="F1772" s="341"/>
      <c r="G1772" s="344"/>
    </row>
    <row r="1773" spans="5:7">
      <c r="E1773" s="341"/>
      <c r="F1773" s="341"/>
      <c r="G1773" s="344"/>
    </row>
    <row r="1774" spans="5:7">
      <c r="E1774" s="341"/>
      <c r="F1774" s="341"/>
      <c r="G1774" s="344"/>
    </row>
    <row r="1775" spans="5:7">
      <c r="E1775" s="341"/>
      <c r="F1775" s="341"/>
      <c r="G1775" s="344"/>
    </row>
    <row r="1776" spans="5:7">
      <c r="E1776" s="341"/>
      <c r="F1776" s="341"/>
      <c r="G1776" s="344"/>
    </row>
    <row r="1777" spans="5:7">
      <c r="E1777" s="341"/>
      <c r="F1777" s="341"/>
      <c r="G1777" s="344"/>
    </row>
    <row r="1778" spans="5:7">
      <c r="E1778" s="341"/>
      <c r="F1778" s="341"/>
      <c r="G1778" s="344"/>
    </row>
    <row r="1779" spans="5:7">
      <c r="E1779" s="341"/>
      <c r="F1779" s="341"/>
      <c r="G1779" s="344"/>
    </row>
    <row r="1780" spans="5:7">
      <c r="E1780" s="341"/>
      <c r="F1780" s="341"/>
      <c r="G1780" s="344"/>
    </row>
    <row r="1781" spans="5:7">
      <c r="E1781" s="341"/>
      <c r="F1781" s="341"/>
      <c r="G1781" s="344"/>
    </row>
    <row r="1782" spans="5:7">
      <c r="E1782" s="341"/>
      <c r="F1782" s="341"/>
      <c r="G1782" s="344"/>
    </row>
    <row r="1783" spans="5:7">
      <c r="E1783" s="341"/>
      <c r="F1783" s="341"/>
      <c r="G1783" s="344"/>
    </row>
    <row r="1784" spans="5:7">
      <c r="E1784" s="341"/>
      <c r="F1784" s="341"/>
      <c r="G1784" s="344"/>
    </row>
    <row r="1785" spans="5:7">
      <c r="E1785" s="341"/>
      <c r="F1785" s="341"/>
      <c r="G1785" s="344"/>
    </row>
    <row r="1786" spans="5:7">
      <c r="E1786" s="341"/>
      <c r="F1786" s="341"/>
      <c r="G1786" s="344"/>
    </row>
    <row r="1787" spans="5:7">
      <c r="E1787" s="341"/>
      <c r="F1787" s="341"/>
      <c r="G1787" s="344"/>
    </row>
    <row r="1788" spans="5:7">
      <c r="E1788" s="341"/>
      <c r="F1788" s="341"/>
      <c r="G1788" s="344"/>
    </row>
    <row r="1789" spans="5:7">
      <c r="E1789" s="341"/>
      <c r="F1789" s="341"/>
      <c r="G1789" s="344"/>
    </row>
    <row r="1790" spans="5:7">
      <c r="E1790" s="341"/>
      <c r="F1790" s="341"/>
      <c r="G1790" s="344"/>
    </row>
    <row r="1791" spans="5:7">
      <c r="E1791" s="341"/>
      <c r="F1791" s="341"/>
      <c r="G1791" s="344"/>
    </row>
    <row r="1792" spans="5:7">
      <c r="E1792" s="341"/>
      <c r="F1792" s="341"/>
      <c r="G1792" s="344"/>
    </row>
    <row r="1793" spans="5:7">
      <c r="E1793" s="341"/>
      <c r="F1793" s="341"/>
      <c r="G1793" s="344"/>
    </row>
    <row r="1794" spans="5:7">
      <c r="E1794" s="341"/>
      <c r="F1794" s="341"/>
      <c r="G1794" s="344"/>
    </row>
    <row r="1795" spans="5:7">
      <c r="E1795" s="341"/>
      <c r="F1795" s="341"/>
      <c r="G1795" s="344"/>
    </row>
    <row r="1796" spans="5:7">
      <c r="E1796" s="341"/>
      <c r="F1796" s="341"/>
      <c r="G1796" s="344"/>
    </row>
    <row r="1797" spans="5:7">
      <c r="E1797" s="341"/>
      <c r="F1797" s="341"/>
      <c r="G1797" s="344"/>
    </row>
    <row r="1798" spans="5:7">
      <c r="E1798" s="341"/>
      <c r="F1798" s="341"/>
      <c r="G1798" s="344"/>
    </row>
    <row r="1799" spans="5:7">
      <c r="E1799" s="341"/>
      <c r="F1799" s="341"/>
      <c r="G1799" s="344"/>
    </row>
    <row r="1800" spans="5:7">
      <c r="E1800" s="341"/>
      <c r="F1800" s="341"/>
      <c r="G1800" s="344"/>
    </row>
    <row r="1801" spans="5:7">
      <c r="E1801" s="341"/>
      <c r="F1801" s="341"/>
      <c r="G1801" s="344"/>
    </row>
    <row r="1802" spans="5:7">
      <c r="E1802" s="341"/>
      <c r="F1802" s="341"/>
      <c r="G1802" s="344"/>
    </row>
    <row r="1803" spans="5:7">
      <c r="E1803" s="341"/>
      <c r="F1803" s="341"/>
      <c r="G1803" s="344"/>
    </row>
    <row r="1804" spans="5:7">
      <c r="E1804" s="341"/>
      <c r="F1804" s="341"/>
      <c r="G1804" s="344"/>
    </row>
    <row r="1805" spans="5:7">
      <c r="E1805" s="341"/>
      <c r="F1805" s="341"/>
      <c r="G1805" s="344"/>
    </row>
    <row r="1806" spans="5:7">
      <c r="E1806" s="341"/>
      <c r="F1806" s="341"/>
      <c r="G1806" s="344"/>
    </row>
    <row r="1807" spans="5:7">
      <c r="E1807" s="341"/>
      <c r="F1807" s="341"/>
      <c r="G1807" s="344"/>
    </row>
    <row r="1808" spans="5:7">
      <c r="E1808" s="341"/>
      <c r="F1808" s="341"/>
      <c r="G1808" s="344"/>
    </row>
    <row r="1809" spans="5:7">
      <c r="E1809" s="341"/>
      <c r="F1809" s="341"/>
      <c r="G1809" s="344"/>
    </row>
    <row r="1810" spans="5:7">
      <c r="E1810" s="341"/>
      <c r="F1810" s="341"/>
      <c r="G1810" s="344"/>
    </row>
    <row r="1811" spans="5:7">
      <c r="E1811" s="341"/>
      <c r="F1811" s="341"/>
      <c r="G1811" s="344"/>
    </row>
    <row r="1812" spans="5:7">
      <c r="E1812" s="341"/>
      <c r="F1812" s="341"/>
      <c r="G1812" s="344"/>
    </row>
    <row r="1813" spans="5:7">
      <c r="E1813" s="341"/>
      <c r="F1813" s="341"/>
      <c r="G1813" s="344"/>
    </row>
    <row r="1814" spans="5:7">
      <c r="E1814" s="341"/>
      <c r="F1814" s="341"/>
      <c r="G1814" s="344"/>
    </row>
    <row r="1815" spans="5:7">
      <c r="E1815" s="341"/>
      <c r="F1815" s="341"/>
      <c r="G1815" s="344"/>
    </row>
    <row r="1816" spans="5:7">
      <c r="E1816" s="341"/>
      <c r="F1816" s="341"/>
      <c r="G1816" s="344"/>
    </row>
    <row r="1817" spans="5:7">
      <c r="E1817" s="341"/>
      <c r="F1817" s="341"/>
      <c r="G1817" s="344"/>
    </row>
    <row r="1818" spans="5:7">
      <c r="E1818" s="341"/>
      <c r="F1818" s="341"/>
      <c r="G1818" s="344"/>
    </row>
    <row r="1819" spans="5:7">
      <c r="E1819" s="341"/>
      <c r="F1819" s="341"/>
      <c r="G1819" s="344"/>
    </row>
    <row r="1820" spans="5:7">
      <c r="E1820" s="341"/>
      <c r="F1820" s="341"/>
      <c r="G1820" s="344"/>
    </row>
    <row r="1821" spans="5:7">
      <c r="E1821" s="341"/>
      <c r="F1821" s="341"/>
      <c r="G1821" s="344"/>
    </row>
    <row r="1822" spans="5:7">
      <c r="E1822" s="341"/>
      <c r="F1822" s="341"/>
      <c r="G1822" s="344"/>
    </row>
    <row r="1823" spans="5:7">
      <c r="E1823" s="341"/>
      <c r="F1823" s="341"/>
      <c r="G1823" s="344"/>
    </row>
    <row r="1824" spans="5:7">
      <c r="E1824" s="341"/>
      <c r="F1824" s="341"/>
      <c r="G1824" s="344"/>
    </row>
    <row r="1825" spans="5:7">
      <c r="E1825" s="341"/>
      <c r="F1825" s="341"/>
      <c r="G1825" s="344"/>
    </row>
    <row r="1826" spans="5:7">
      <c r="E1826" s="341"/>
      <c r="F1826" s="341"/>
      <c r="G1826" s="344"/>
    </row>
    <row r="1827" spans="5:7">
      <c r="E1827" s="341"/>
      <c r="F1827" s="341"/>
      <c r="G1827" s="344"/>
    </row>
    <row r="1828" spans="5:7">
      <c r="E1828" s="341"/>
      <c r="F1828" s="341"/>
      <c r="G1828" s="344"/>
    </row>
    <row r="1829" spans="5:7">
      <c r="E1829" s="341"/>
      <c r="F1829" s="341"/>
      <c r="G1829" s="344"/>
    </row>
    <row r="1830" spans="5:7">
      <c r="E1830" s="341"/>
      <c r="F1830" s="341"/>
      <c r="G1830" s="344"/>
    </row>
    <row r="1831" spans="5:7">
      <c r="E1831" s="341"/>
      <c r="F1831" s="341"/>
      <c r="G1831" s="344"/>
    </row>
    <row r="1832" spans="5:7">
      <c r="E1832" s="341"/>
      <c r="F1832" s="341"/>
      <c r="G1832" s="344"/>
    </row>
    <row r="1833" spans="5:7">
      <c r="E1833" s="341"/>
      <c r="F1833" s="341"/>
      <c r="G1833" s="344"/>
    </row>
    <row r="1834" spans="5:7">
      <c r="E1834" s="341"/>
      <c r="F1834" s="341"/>
      <c r="G1834" s="344"/>
    </row>
    <row r="1835" spans="5:7">
      <c r="E1835" s="341"/>
      <c r="F1835" s="341"/>
      <c r="G1835" s="344"/>
    </row>
    <row r="1836" spans="5:7">
      <c r="E1836" s="341"/>
      <c r="F1836" s="341"/>
      <c r="G1836" s="344"/>
    </row>
    <row r="1837" spans="5:7">
      <c r="E1837" s="341"/>
      <c r="F1837" s="341"/>
      <c r="G1837" s="344"/>
    </row>
    <row r="1838" spans="5:7">
      <c r="E1838" s="341"/>
      <c r="F1838" s="341"/>
      <c r="G1838" s="344"/>
    </row>
    <row r="1839" spans="5:7">
      <c r="E1839" s="341"/>
      <c r="F1839" s="341"/>
      <c r="G1839" s="344"/>
    </row>
    <row r="1840" spans="5:7">
      <c r="E1840" s="341"/>
      <c r="F1840" s="341"/>
      <c r="G1840" s="344"/>
    </row>
    <row r="1841" spans="5:7">
      <c r="E1841" s="341"/>
      <c r="F1841" s="341"/>
      <c r="G1841" s="344"/>
    </row>
    <row r="1842" spans="5:7">
      <c r="E1842" s="341"/>
      <c r="F1842" s="341"/>
      <c r="G1842" s="344"/>
    </row>
    <row r="1843" spans="5:7">
      <c r="E1843" s="341"/>
      <c r="F1843" s="341"/>
      <c r="G1843" s="344"/>
    </row>
    <row r="1844" spans="5:7">
      <c r="E1844" s="341"/>
      <c r="F1844" s="341"/>
      <c r="G1844" s="344"/>
    </row>
    <row r="1845" spans="5:7">
      <c r="E1845" s="341"/>
      <c r="F1845" s="341"/>
      <c r="G1845" s="344"/>
    </row>
    <row r="1846" spans="5:7">
      <c r="E1846" s="341"/>
      <c r="F1846" s="341"/>
      <c r="G1846" s="344"/>
    </row>
    <row r="1847" spans="5:7">
      <c r="E1847" s="341"/>
      <c r="F1847" s="341"/>
      <c r="G1847" s="344"/>
    </row>
    <row r="1848" spans="5:7">
      <c r="E1848" s="341"/>
      <c r="F1848" s="341"/>
      <c r="G1848" s="344"/>
    </row>
    <row r="1849" spans="5:7">
      <c r="E1849" s="341"/>
      <c r="F1849" s="341"/>
      <c r="G1849" s="344"/>
    </row>
    <row r="1850" spans="5:7">
      <c r="E1850" s="341"/>
      <c r="F1850" s="341"/>
      <c r="G1850" s="344"/>
    </row>
    <row r="1851" spans="5:7">
      <c r="E1851" s="341"/>
      <c r="F1851" s="341"/>
      <c r="G1851" s="344"/>
    </row>
    <row r="1852" spans="5:7">
      <c r="E1852" s="341"/>
      <c r="F1852" s="341"/>
      <c r="G1852" s="344"/>
    </row>
    <row r="1853" spans="5:7">
      <c r="E1853" s="341"/>
      <c r="F1853" s="341"/>
      <c r="G1853" s="344"/>
    </row>
    <row r="1854" spans="5:7">
      <c r="E1854" s="341"/>
      <c r="F1854" s="341"/>
      <c r="G1854" s="344"/>
    </row>
    <row r="1855" spans="5:7">
      <c r="E1855" s="341"/>
      <c r="F1855" s="341"/>
      <c r="G1855" s="344"/>
    </row>
    <row r="1856" spans="5:7">
      <c r="E1856" s="341"/>
      <c r="F1856" s="341"/>
      <c r="G1856" s="344"/>
    </row>
    <row r="1857" spans="5:7">
      <c r="E1857" s="341"/>
      <c r="F1857" s="341"/>
      <c r="G1857" s="344"/>
    </row>
    <row r="1858" spans="5:7">
      <c r="E1858" s="341"/>
      <c r="F1858" s="341"/>
      <c r="G1858" s="344"/>
    </row>
    <row r="1859" spans="5:7">
      <c r="E1859" s="341"/>
      <c r="F1859" s="341"/>
      <c r="G1859" s="344"/>
    </row>
    <row r="1860" spans="5:7">
      <c r="E1860" s="341"/>
      <c r="F1860" s="341"/>
      <c r="G1860" s="344"/>
    </row>
    <row r="1861" spans="5:7">
      <c r="E1861" s="341"/>
      <c r="F1861" s="341"/>
      <c r="G1861" s="344"/>
    </row>
    <row r="1862" spans="5:7">
      <c r="E1862" s="341"/>
      <c r="F1862" s="341"/>
      <c r="G1862" s="344"/>
    </row>
    <row r="1863" spans="5:7">
      <c r="E1863" s="341"/>
      <c r="F1863" s="341"/>
      <c r="G1863" s="344"/>
    </row>
    <row r="1864" spans="5:7">
      <c r="E1864" s="341"/>
      <c r="F1864" s="341"/>
      <c r="G1864" s="344"/>
    </row>
    <row r="1865" spans="5:7">
      <c r="E1865" s="341"/>
      <c r="F1865" s="341"/>
      <c r="G1865" s="344"/>
    </row>
    <row r="1866" spans="5:7">
      <c r="E1866" s="341"/>
      <c r="F1866" s="341"/>
      <c r="G1866" s="344"/>
    </row>
    <row r="1867" spans="5:7">
      <c r="E1867" s="341"/>
      <c r="F1867" s="341"/>
      <c r="G1867" s="344"/>
    </row>
    <row r="1868" spans="5:7">
      <c r="E1868" s="341"/>
      <c r="F1868" s="341"/>
      <c r="G1868" s="344"/>
    </row>
    <row r="1869" spans="5:7">
      <c r="E1869" s="341"/>
      <c r="F1869" s="341"/>
      <c r="G1869" s="344"/>
    </row>
    <row r="1870" spans="5:7">
      <c r="E1870" s="341"/>
      <c r="F1870" s="341"/>
      <c r="G1870" s="344"/>
    </row>
    <row r="1871" spans="5:7">
      <c r="E1871" s="341"/>
      <c r="F1871" s="341"/>
      <c r="G1871" s="344"/>
    </row>
    <row r="1872" spans="5:7">
      <c r="E1872" s="341"/>
      <c r="F1872" s="341"/>
      <c r="G1872" s="344"/>
    </row>
    <row r="1873" spans="5:7">
      <c r="E1873" s="341"/>
      <c r="F1873" s="341"/>
      <c r="G1873" s="344"/>
    </row>
    <row r="1874" spans="5:7">
      <c r="E1874" s="341"/>
      <c r="F1874" s="341"/>
      <c r="G1874" s="344"/>
    </row>
    <row r="1875" spans="5:7">
      <c r="E1875" s="341"/>
      <c r="F1875" s="341"/>
      <c r="G1875" s="344"/>
    </row>
    <row r="1876" spans="5:7">
      <c r="E1876" s="341"/>
      <c r="F1876" s="341"/>
      <c r="G1876" s="344"/>
    </row>
    <row r="1877" spans="5:7">
      <c r="E1877" s="341"/>
      <c r="F1877" s="341"/>
      <c r="G1877" s="344"/>
    </row>
    <row r="1878" spans="5:7">
      <c r="E1878" s="341"/>
      <c r="F1878" s="341"/>
      <c r="G1878" s="344"/>
    </row>
    <row r="1879" spans="5:7">
      <c r="E1879" s="341"/>
      <c r="F1879" s="341"/>
      <c r="G1879" s="344"/>
    </row>
    <row r="1880" spans="5:7">
      <c r="E1880" s="341"/>
      <c r="F1880" s="341"/>
      <c r="G1880" s="344"/>
    </row>
    <row r="1881" spans="5:7">
      <c r="E1881" s="341"/>
      <c r="F1881" s="341"/>
      <c r="G1881" s="344"/>
    </row>
    <row r="1882" spans="5:7">
      <c r="E1882" s="341"/>
      <c r="F1882" s="341"/>
      <c r="G1882" s="344"/>
    </row>
    <row r="1883" spans="5:7">
      <c r="E1883" s="341"/>
      <c r="F1883" s="341"/>
      <c r="G1883" s="344"/>
    </row>
    <row r="1884" spans="5:7">
      <c r="E1884" s="341"/>
      <c r="F1884" s="341"/>
      <c r="G1884" s="344"/>
    </row>
    <row r="1885" spans="5:7">
      <c r="E1885" s="341"/>
      <c r="F1885" s="341"/>
      <c r="G1885" s="344"/>
    </row>
    <row r="1886" spans="5:7">
      <c r="E1886" s="341"/>
      <c r="F1886" s="341"/>
      <c r="G1886" s="344"/>
    </row>
    <row r="1887" spans="5:7">
      <c r="E1887" s="341"/>
      <c r="F1887" s="341"/>
      <c r="G1887" s="344"/>
    </row>
    <row r="1888" spans="5:7">
      <c r="E1888" s="341"/>
      <c r="F1888" s="341"/>
      <c r="G1888" s="344"/>
    </row>
    <row r="1889" spans="5:7">
      <c r="E1889" s="341"/>
      <c r="F1889" s="341"/>
      <c r="G1889" s="344"/>
    </row>
    <row r="1890" spans="5:7">
      <c r="E1890" s="341"/>
      <c r="F1890" s="341"/>
      <c r="G1890" s="344"/>
    </row>
    <row r="1891" spans="5:7">
      <c r="E1891" s="341"/>
      <c r="F1891" s="341"/>
      <c r="G1891" s="344"/>
    </row>
    <row r="1892" spans="5:7">
      <c r="E1892" s="341"/>
      <c r="F1892" s="341"/>
      <c r="G1892" s="344"/>
    </row>
    <row r="1893" spans="5:7">
      <c r="E1893" s="341"/>
      <c r="F1893" s="341"/>
      <c r="G1893" s="344"/>
    </row>
    <row r="1894" spans="5:7">
      <c r="E1894" s="341"/>
      <c r="F1894" s="341"/>
      <c r="G1894" s="344"/>
    </row>
    <row r="1895" spans="5:7">
      <c r="E1895" s="341"/>
      <c r="F1895" s="341"/>
      <c r="G1895" s="344"/>
    </row>
    <row r="1896" spans="5:7">
      <c r="E1896" s="341"/>
      <c r="F1896" s="341"/>
      <c r="G1896" s="344"/>
    </row>
    <row r="1897" spans="5:7">
      <c r="E1897" s="341"/>
      <c r="F1897" s="341"/>
      <c r="G1897" s="344"/>
    </row>
    <row r="1898" spans="5:7">
      <c r="E1898" s="341"/>
      <c r="F1898" s="341"/>
      <c r="G1898" s="344"/>
    </row>
    <row r="1899" spans="5:7">
      <c r="E1899" s="341"/>
      <c r="F1899" s="341"/>
      <c r="G1899" s="344"/>
    </row>
    <row r="1900" spans="5:7">
      <c r="E1900" s="341"/>
      <c r="F1900" s="341"/>
      <c r="G1900" s="344"/>
    </row>
    <row r="1901" spans="5:7">
      <c r="E1901" s="341"/>
      <c r="F1901" s="341"/>
      <c r="G1901" s="344"/>
    </row>
    <row r="1902" spans="5:7">
      <c r="E1902" s="341"/>
      <c r="F1902" s="341"/>
      <c r="G1902" s="344"/>
    </row>
    <row r="1903" spans="5:7">
      <c r="E1903" s="341"/>
      <c r="F1903" s="341"/>
      <c r="G1903" s="344"/>
    </row>
    <row r="1904" spans="5:7">
      <c r="E1904" s="341"/>
      <c r="F1904" s="341"/>
      <c r="G1904" s="344"/>
    </row>
    <row r="1905" spans="5:7">
      <c r="E1905" s="341"/>
      <c r="F1905" s="341"/>
      <c r="G1905" s="344"/>
    </row>
    <row r="1906" spans="5:7">
      <c r="E1906" s="341"/>
      <c r="F1906" s="341"/>
      <c r="G1906" s="344"/>
    </row>
    <row r="1907" spans="5:7">
      <c r="E1907" s="341"/>
      <c r="F1907" s="341"/>
      <c r="G1907" s="344"/>
    </row>
    <row r="1908" spans="5:7">
      <c r="E1908" s="341"/>
      <c r="F1908" s="341"/>
      <c r="G1908" s="344"/>
    </row>
    <row r="1909" spans="5:7">
      <c r="E1909" s="341"/>
      <c r="F1909" s="341"/>
      <c r="G1909" s="344"/>
    </row>
    <row r="1910" spans="5:7">
      <c r="E1910" s="341"/>
      <c r="F1910" s="341"/>
      <c r="G1910" s="344"/>
    </row>
    <row r="1911" spans="5:7">
      <c r="E1911" s="341"/>
      <c r="F1911" s="341"/>
      <c r="G1911" s="344"/>
    </row>
    <row r="1912" spans="5:7">
      <c r="E1912" s="341"/>
      <c r="F1912" s="341"/>
      <c r="G1912" s="344"/>
    </row>
    <row r="1913" spans="5:7">
      <c r="E1913" s="341"/>
      <c r="F1913" s="341"/>
      <c r="G1913" s="344"/>
    </row>
    <row r="1914" spans="5:7">
      <c r="E1914" s="341"/>
      <c r="F1914" s="341"/>
      <c r="G1914" s="344"/>
    </row>
    <row r="1915" spans="5:7">
      <c r="E1915" s="341"/>
      <c r="F1915" s="341"/>
      <c r="G1915" s="344"/>
    </row>
    <row r="1916" spans="5:7">
      <c r="E1916" s="341"/>
      <c r="F1916" s="341"/>
      <c r="G1916" s="344"/>
    </row>
    <row r="1917" spans="5:7">
      <c r="E1917" s="341"/>
      <c r="F1917" s="341"/>
      <c r="G1917" s="344"/>
    </row>
    <row r="1918" spans="5:7">
      <c r="E1918" s="341"/>
      <c r="F1918" s="341"/>
      <c r="G1918" s="344"/>
    </row>
    <row r="1919" spans="5:7">
      <c r="E1919" s="341"/>
      <c r="F1919" s="341"/>
      <c r="G1919" s="344"/>
    </row>
    <row r="1920" spans="5:7">
      <c r="E1920" s="341"/>
      <c r="F1920" s="341"/>
      <c r="G1920" s="344"/>
    </row>
    <row r="1921" spans="5:7">
      <c r="E1921" s="341"/>
      <c r="F1921" s="341"/>
      <c r="G1921" s="344"/>
    </row>
    <row r="1922" spans="5:7">
      <c r="E1922" s="341"/>
      <c r="F1922" s="341"/>
      <c r="G1922" s="344"/>
    </row>
    <row r="1923" spans="5:7">
      <c r="E1923" s="341"/>
      <c r="F1923" s="341"/>
      <c r="G1923" s="344"/>
    </row>
    <row r="1924" spans="5:7">
      <c r="E1924" s="341"/>
      <c r="F1924" s="341"/>
      <c r="G1924" s="344"/>
    </row>
    <row r="1925" spans="5:7">
      <c r="E1925" s="341"/>
      <c r="F1925" s="341"/>
      <c r="G1925" s="344"/>
    </row>
    <row r="1926" spans="5:7">
      <c r="E1926" s="341"/>
      <c r="F1926" s="341"/>
      <c r="G1926" s="344"/>
    </row>
    <row r="1927" spans="5:7">
      <c r="E1927" s="341"/>
      <c r="F1927" s="341"/>
      <c r="G1927" s="344"/>
    </row>
    <row r="1928" spans="5:7">
      <c r="E1928" s="341"/>
      <c r="F1928" s="341"/>
      <c r="G1928" s="344"/>
    </row>
    <row r="1929" spans="5:7">
      <c r="E1929" s="341"/>
      <c r="F1929" s="341"/>
      <c r="G1929" s="344"/>
    </row>
    <row r="1930" spans="5:7">
      <c r="E1930" s="341"/>
      <c r="F1930" s="341"/>
      <c r="G1930" s="344"/>
    </row>
    <row r="1931" spans="5:7">
      <c r="E1931" s="341"/>
      <c r="F1931" s="341"/>
      <c r="G1931" s="344"/>
    </row>
    <row r="1932" spans="5:7">
      <c r="E1932" s="341"/>
      <c r="F1932" s="341"/>
      <c r="G1932" s="344"/>
    </row>
    <row r="1933" spans="5:7">
      <c r="E1933" s="341"/>
      <c r="F1933" s="341"/>
      <c r="G1933" s="344"/>
    </row>
    <row r="1934" spans="5:7">
      <c r="E1934" s="341"/>
      <c r="F1934" s="341"/>
      <c r="G1934" s="344"/>
    </row>
    <row r="1935" spans="5:7">
      <c r="E1935" s="341"/>
      <c r="F1935" s="341"/>
      <c r="G1935" s="344"/>
    </row>
    <row r="1936" spans="5:7">
      <c r="E1936" s="341"/>
      <c r="F1936" s="341"/>
      <c r="G1936" s="344"/>
    </row>
    <row r="1937" spans="5:7">
      <c r="E1937" s="341"/>
      <c r="F1937" s="341"/>
      <c r="G1937" s="344"/>
    </row>
    <row r="1938" spans="5:7">
      <c r="E1938" s="341"/>
      <c r="F1938" s="341"/>
      <c r="G1938" s="344"/>
    </row>
    <row r="1939" spans="5:7">
      <c r="E1939" s="341"/>
      <c r="F1939" s="341"/>
      <c r="G1939" s="344"/>
    </row>
    <row r="1940" spans="5:7">
      <c r="E1940" s="341"/>
      <c r="F1940" s="341"/>
      <c r="G1940" s="344"/>
    </row>
    <row r="1941" spans="5:7">
      <c r="E1941" s="341"/>
      <c r="F1941" s="341"/>
      <c r="G1941" s="344"/>
    </row>
    <row r="1942" spans="5:7">
      <c r="E1942" s="341"/>
      <c r="F1942" s="341"/>
      <c r="G1942" s="344"/>
    </row>
    <row r="1943" spans="5:7">
      <c r="E1943" s="341"/>
      <c r="F1943" s="341"/>
      <c r="G1943" s="344"/>
    </row>
    <row r="1944" spans="5:7">
      <c r="E1944" s="341"/>
      <c r="F1944" s="341"/>
      <c r="G1944" s="344"/>
    </row>
    <row r="1945" spans="5:7">
      <c r="E1945" s="341"/>
      <c r="F1945" s="341"/>
      <c r="G1945" s="344"/>
    </row>
    <row r="1946" spans="5:7">
      <c r="E1946" s="341"/>
      <c r="F1946" s="341"/>
      <c r="G1946" s="344"/>
    </row>
    <row r="1947" spans="5:7">
      <c r="E1947" s="341"/>
      <c r="F1947" s="341"/>
      <c r="G1947" s="344"/>
    </row>
    <row r="1948" spans="5:7">
      <c r="E1948" s="341"/>
      <c r="F1948" s="341"/>
      <c r="G1948" s="344"/>
    </row>
    <row r="1949" spans="5:7">
      <c r="E1949" s="341"/>
      <c r="F1949" s="341"/>
      <c r="G1949" s="344"/>
    </row>
    <row r="1950" spans="5:7">
      <c r="E1950" s="341"/>
      <c r="F1950" s="341"/>
      <c r="G1950" s="344"/>
    </row>
    <row r="1951" spans="5:7">
      <c r="E1951" s="341"/>
      <c r="F1951" s="341"/>
      <c r="G1951" s="344"/>
    </row>
    <row r="1952" spans="5:7">
      <c r="E1952" s="341"/>
      <c r="F1952" s="341"/>
      <c r="G1952" s="344"/>
    </row>
    <row r="1953" spans="5:7">
      <c r="E1953" s="341"/>
      <c r="F1953" s="341"/>
      <c r="G1953" s="344"/>
    </row>
    <row r="1954" spans="5:7">
      <c r="E1954" s="341"/>
      <c r="F1954" s="341"/>
      <c r="G1954" s="344"/>
    </row>
    <row r="1955" spans="5:7">
      <c r="E1955" s="341"/>
      <c r="F1955" s="341"/>
      <c r="G1955" s="344"/>
    </row>
    <row r="1956" spans="5:7">
      <c r="E1956" s="341"/>
      <c r="F1956" s="341"/>
      <c r="G1956" s="344"/>
    </row>
    <row r="1957" spans="5:7">
      <c r="E1957" s="341"/>
      <c r="F1957" s="341"/>
      <c r="G1957" s="344"/>
    </row>
    <row r="1958" spans="5:7">
      <c r="E1958" s="341"/>
      <c r="F1958" s="341"/>
      <c r="G1958" s="344"/>
    </row>
    <row r="1959" spans="5:7">
      <c r="E1959" s="341"/>
      <c r="F1959" s="341"/>
      <c r="G1959" s="344"/>
    </row>
    <row r="1960" spans="5:7">
      <c r="E1960" s="341"/>
      <c r="F1960" s="341"/>
      <c r="G1960" s="344"/>
    </row>
    <row r="1961" spans="5:7">
      <c r="E1961" s="341"/>
      <c r="F1961" s="341"/>
      <c r="G1961" s="344"/>
    </row>
    <row r="1962" spans="5:7">
      <c r="E1962" s="341"/>
      <c r="F1962" s="341"/>
      <c r="G1962" s="344"/>
    </row>
    <row r="1963" spans="5:7">
      <c r="E1963" s="341"/>
      <c r="F1963" s="341"/>
      <c r="G1963" s="344"/>
    </row>
    <row r="1964" spans="5:7">
      <c r="E1964" s="341"/>
      <c r="F1964" s="341"/>
      <c r="G1964" s="344"/>
    </row>
    <row r="1965" spans="5:7">
      <c r="E1965" s="341"/>
      <c r="F1965" s="341"/>
      <c r="G1965" s="344"/>
    </row>
    <row r="1966" spans="5:7">
      <c r="E1966" s="341"/>
      <c r="F1966" s="341"/>
      <c r="G1966" s="344"/>
    </row>
    <row r="1967" spans="5:7">
      <c r="E1967" s="341"/>
      <c r="F1967" s="341"/>
      <c r="G1967" s="344"/>
    </row>
    <row r="1968" spans="5:7">
      <c r="E1968" s="341"/>
      <c r="F1968" s="341"/>
      <c r="G1968" s="344"/>
    </row>
    <row r="1969" spans="5:7">
      <c r="E1969" s="341"/>
      <c r="F1969" s="341"/>
      <c r="G1969" s="344"/>
    </row>
    <row r="1970" spans="5:7">
      <c r="E1970" s="341"/>
      <c r="F1970" s="341"/>
      <c r="G1970" s="344"/>
    </row>
    <row r="1971" spans="5:7">
      <c r="E1971" s="341"/>
      <c r="F1971" s="341"/>
      <c r="G1971" s="344"/>
    </row>
    <row r="1972" spans="5:7">
      <c r="E1972" s="341"/>
      <c r="F1972" s="341"/>
      <c r="G1972" s="344"/>
    </row>
    <row r="1973" spans="5:7">
      <c r="E1973" s="341"/>
      <c r="F1973" s="341"/>
      <c r="G1973" s="344"/>
    </row>
    <row r="1974" spans="5:7">
      <c r="E1974" s="341"/>
      <c r="F1974" s="341"/>
      <c r="G1974" s="344"/>
    </row>
    <row r="1975" spans="5:7">
      <c r="E1975" s="341"/>
      <c r="F1975" s="341"/>
      <c r="G1975" s="344"/>
    </row>
    <row r="1976" spans="5:7">
      <c r="E1976" s="341"/>
      <c r="F1976" s="341"/>
      <c r="G1976" s="344"/>
    </row>
    <row r="1977" spans="5:7">
      <c r="E1977" s="341"/>
      <c r="F1977" s="341"/>
      <c r="G1977" s="344"/>
    </row>
    <row r="1978" spans="5:7">
      <c r="E1978" s="341"/>
      <c r="F1978" s="341"/>
      <c r="G1978" s="344"/>
    </row>
    <row r="1979" spans="5:7">
      <c r="E1979" s="341"/>
      <c r="F1979" s="341"/>
      <c r="G1979" s="344"/>
    </row>
    <row r="1980" spans="5:7">
      <c r="E1980" s="341"/>
      <c r="F1980" s="341"/>
      <c r="G1980" s="344"/>
    </row>
    <row r="1981" spans="5:7">
      <c r="E1981" s="341"/>
      <c r="F1981" s="341"/>
      <c r="G1981" s="344"/>
    </row>
    <row r="1982" spans="5:7">
      <c r="E1982" s="341"/>
      <c r="F1982" s="341"/>
      <c r="G1982" s="344"/>
    </row>
    <row r="1983" spans="5:7">
      <c r="E1983" s="341"/>
      <c r="F1983" s="341"/>
      <c r="G1983" s="344"/>
    </row>
    <row r="1984" spans="5:7">
      <c r="E1984" s="341"/>
      <c r="F1984" s="341"/>
      <c r="G1984" s="344"/>
    </row>
    <row r="1985" spans="5:7">
      <c r="E1985" s="341"/>
      <c r="F1985" s="341"/>
      <c r="G1985" s="344"/>
    </row>
    <row r="1986" spans="5:7">
      <c r="E1986" s="341"/>
      <c r="F1986" s="341"/>
      <c r="G1986" s="344"/>
    </row>
    <row r="1987" spans="5:7">
      <c r="E1987" s="341"/>
      <c r="F1987" s="341"/>
      <c r="G1987" s="344"/>
    </row>
    <row r="1988" spans="5:7">
      <c r="E1988" s="341"/>
      <c r="F1988" s="341"/>
      <c r="G1988" s="344"/>
    </row>
    <row r="1989" spans="5:7">
      <c r="E1989" s="341"/>
      <c r="F1989" s="341"/>
      <c r="G1989" s="344"/>
    </row>
    <row r="1990" spans="5:7">
      <c r="E1990" s="341"/>
      <c r="F1990" s="341"/>
      <c r="G1990" s="344"/>
    </row>
    <row r="1991" spans="5:7">
      <c r="E1991" s="341"/>
      <c r="F1991" s="341"/>
      <c r="G1991" s="344"/>
    </row>
    <row r="1992" spans="5:7">
      <c r="E1992" s="341"/>
      <c r="F1992" s="341"/>
      <c r="G1992" s="344"/>
    </row>
    <row r="1993" spans="5:7">
      <c r="E1993" s="341"/>
      <c r="F1993" s="341"/>
      <c r="G1993" s="344"/>
    </row>
    <row r="1994" spans="5:7">
      <c r="E1994" s="341"/>
      <c r="F1994" s="341"/>
      <c r="G1994" s="344"/>
    </row>
    <row r="1995" spans="5:7">
      <c r="E1995" s="341"/>
      <c r="F1995" s="341"/>
      <c r="G1995" s="344"/>
    </row>
    <row r="1996" spans="5:7">
      <c r="E1996" s="341"/>
      <c r="F1996" s="341"/>
      <c r="G1996" s="344"/>
    </row>
    <row r="1997" spans="5:7">
      <c r="E1997" s="341"/>
      <c r="F1997" s="341"/>
      <c r="G1997" s="344"/>
    </row>
    <row r="1998" spans="5:7">
      <c r="E1998" s="341"/>
      <c r="F1998" s="341"/>
      <c r="G1998" s="344"/>
    </row>
    <row r="1999" spans="5:7">
      <c r="E1999" s="341"/>
      <c r="F1999" s="341"/>
      <c r="G1999" s="344"/>
    </row>
    <row r="2000" spans="5:7">
      <c r="E2000" s="341"/>
      <c r="F2000" s="341"/>
      <c r="G2000" s="344"/>
    </row>
    <row r="2001" spans="5:7">
      <c r="E2001" s="341"/>
      <c r="F2001" s="341"/>
      <c r="G2001" s="344"/>
    </row>
    <row r="2002" spans="5:7">
      <c r="E2002" s="341"/>
      <c r="F2002" s="341"/>
      <c r="G2002" s="344"/>
    </row>
  </sheetData>
  <mergeCells count="12">
    <mergeCell ref="A99:U99"/>
    <mergeCell ref="C5:G5"/>
    <mergeCell ref="H5:N5"/>
    <mergeCell ref="O5:U5"/>
    <mergeCell ref="A97:B97"/>
    <mergeCell ref="A2:U2"/>
    <mergeCell ref="C4:G4"/>
    <mergeCell ref="H4:N4"/>
    <mergeCell ref="O4:U4"/>
    <mergeCell ref="S3:U3"/>
    <mergeCell ref="A4:A7"/>
    <mergeCell ref="B4:B7"/>
  </mergeCells>
  <phoneticPr fontId="6" type="noConversion"/>
  <printOptions horizontalCentered="1"/>
  <pageMargins left="0" right="0" top="0.11811023622047245" bottom="0" header="0" footer="0"/>
  <pageSetup paperSize="9" scale="41" fitToHeight="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5">
    <tabColor theme="4" tint="0.39997558519241921"/>
    <pageSetUpPr fitToPage="1"/>
  </sheetPr>
  <dimension ref="A1:U89"/>
  <sheetViews>
    <sheetView showGridLines="0" topLeftCell="F70" zoomScaleNormal="100" workbookViewId="0">
      <selection activeCell="Y4" sqref="Y4"/>
    </sheetView>
  </sheetViews>
  <sheetFormatPr defaultColWidth="9.28515625" defaultRowHeight="15"/>
  <cols>
    <col min="1" max="1" width="5.42578125" style="109" customWidth="1"/>
    <col min="2" max="2" width="18.42578125" style="2" customWidth="1"/>
    <col min="3" max="6" width="12.7109375" style="33" customWidth="1"/>
    <col min="7" max="7" width="13.28515625" style="33" customWidth="1"/>
    <col min="8" max="14" width="15.28515625" style="2" customWidth="1"/>
    <col min="15" max="21" width="12.7109375" style="2" customWidth="1"/>
    <col min="22" max="16384" width="9.28515625" style="2"/>
  </cols>
  <sheetData>
    <row r="1" spans="1:21" ht="19.149999999999999" customHeight="1"/>
    <row r="2" spans="1:21" s="12" customFormat="1" ht="27" customHeight="1">
      <c r="A2" s="825" t="s">
        <v>360</v>
      </c>
      <c r="B2" s="825"/>
      <c r="C2" s="825"/>
      <c r="D2" s="825"/>
      <c r="E2" s="825"/>
      <c r="F2" s="825"/>
      <c r="G2" s="825"/>
      <c r="H2" s="825"/>
      <c r="I2" s="825"/>
      <c r="J2" s="825"/>
      <c r="K2" s="825"/>
      <c r="L2" s="825"/>
      <c r="M2" s="825"/>
      <c r="N2" s="825"/>
      <c r="O2" s="825"/>
      <c r="P2" s="825"/>
      <c r="Q2" s="825"/>
      <c r="R2" s="825"/>
      <c r="S2" s="825"/>
      <c r="T2" s="825"/>
      <c r="U2" s="825"/>
    </row>
    <row r="3" spans="1:21" s="302" customFormat="1" ht="15" customHeight="1">
      <c r="A3" s="141" t="s">
        <v>463</v>
      </c>
      <c r="C3" s="168"/>
      <c r="D3" s="168"/>
      <c r="E3" s="168"/>
      <c r="F3" s="168"/>
      <c r="G3" s="168"/>
      <c r="H3" s="168"/>
      <c r="I3" s="168"/>
      <c r="J3" s="168"/>
      <c r="K3" s="168"/>
      <c r="L3" s="168"/>
      <c r="M3" s="168"/>
      <c r="N3" s="168" t="s">
        <v>271</v>
      </c>
      <c r="O3" s="168"/>
      <c r="P3" s="168"/>
      <c r="Q3" s="168"/>
      <c r="R3" s="168"/>
      <c r="S3" s="823" t="s">
        <v>886</v>
      </c>
      <c r="T3" s="823"/>
      <c r="U3" s="823"/>
    </row>
    <row r="4" spans="1:21" ht="15" customHeight="1">
      <c r="A4" s="826" t="s">
        <v>554</v>
      </c>
      <c r="B4" s="829"/>
      <c r="C4" s="827" t="s">
        <v>304</v>
      </c>
      <c r="D4" s="827"/>
      <c r="E4" s="827"/>
      <c r="F4" s="827"/>
      <c r="G4" s="827"/>
      <c r="H4" s="827" t="s">
        <v>244</v>
      </c>
      <c r="I4" s="827"/>
      <c r="J4" s="827"/>
      <c r="K4" s="827"/>
      <c r="L4" s="827"/>
      <c r="M4" s="827"/>
      <c r="N4" s="827"/>
      <c r="O4" s="827" t="s">
        <v>158</v>
      </c>
      <c r="P4" s="827"/>
      <c r="Q4" s="827"/>
      <c r="R4" s="827"/>
      <c r="S4" s="828"/>
      <c r="T4" s="828"/>
      <c r="U4" s="828"/>
    </row>
    <row r="5" spans="1:21" ht="15" customHeight="1">
      <c r="A5" s="826"/>
      <c r="B5" s="828"/>
      <c r="C5" s="822" t="s">
        <v>180</v>
      </c>
      <c r="D5" s="822"/>
      <c r="E5" s="822"/>
      <c r="F5" s="822"/>
      <c r="G5" s="822"/>
      <c r="H5" s="822" t="s">
        <v>319</v>
      </c>
      <c r="I5" s="822"/>
      <c r="J5" s="822"/>
      <c r="K5" s="822"/>
      <c r="L5" s="822"/>
      <c r="M5" s="822"/>
      <c r="N5" s="822"/>
      <c r="O5" s="822" t="s">
        <v>320</v>
      </c>
      <c r="P5" s="822"/>
      <c r="Q5" s="822"/>
      <c r="R5" s="822"/>
      <c r="S5" s="822"/>
      <c r="T5" s="822"/>
      <c r="U5" s="822"/>
    </row>
    <row r="6" spans="1:21" ht="23.25" customHeight="1">
      <c r="A6" s="826"/>
      <c r="B6" s="828" t="s">
        <v>321</v>
      </c>
      <c r="C6" s="531" t="s">
        <v>343</v>
      </c>
      <c r="D6" s="531" t="s">
        <v>344</v>
      </c>
      <c r="E6" s="531" t="s">
        <v>345</v>
      </c>
      <c r="F6" s="531" t="s">
        <v>346</v>
      </c>
      <c r="G6" s="532" t="s">
        <v>347</v>
      </c>
      <c r="H6" s="531" t="s">
        <v>343</v>
      </c>
      <c r="I6" s="531" t="s">
        <v>344</v>
      </c>
      <c r="J6" s="531" t="s">
        <v>345</v>
      </c>
      <c r="K6" s="531" t="s">
        <v>346</v>
      </c>
      <c r="L6" s="531" t="s">
        <v>341</v>
      </c>
      <c r="M6" s="531" t="s">
        <v>342</v>
      </c>
      <c r="N6" s="532" t="s">
        <v>347</v>
      </c>
      <c r="O6" s="531" t="s">
        <v>32</v>
      </c>
      <c r="P6" s="531" t="s">
        <v>334</v>
      </c>
      <c r="Q6" s="531" t="s">
        <v>33</v>
      </c>
      <c r="R6" s="531" t="s">
        <v>34</v>
      </c>
      <c r="S6" s="531" t="s">
        <v>179</v>
      </c>
      <c r="T6" s="531" t="s">
        <v>178</v>
      </c>
      <c r="U6" s="532" t="s">
        <v>42</v>
      </c>
    </row>
    <row r="7" spans="1:21" ht="15" customHeight="1">
      <c r="A7" s="826"/>
      <c r="B7" s="830" t="s">
        <v>40</v>
      </c>
      <c r="C7" s="533" t="s">
        <v>780</v>
      </c>
      <c r="D7" s="533" t="s">
        <v>781</v>
      </c>
      <c r="E7" s="533" t="s">
        <v>782</v>
      </c>
      <c r="F7" s="534" t="s">
        <v>783</v>
      </c>
      <c r="G7" s="534" t="s">
        <v>310</v>
      </c>
      <c r="H7" s="533" t="s">
        <v>780</v>
      </c>
      <c r="I7" s="533" t="s">
        <v>781</v>
      </c>
      <c r="J7" s="533" t="s">
        <v>782</v>
      </c>
      <c r="K7" s="534" t="s">
        <v>783</v>
      </c>
      <c r="L7" s="533" t="s">
        <v>297</v>
      </c>
      <c r="M7" s="534" t="s">
        <v>46</v>
      </c>
      <c r="N7" s="535" t="s">
        <v>310</v>
      </c>
      <c r="O7" s="533" t="s">
        <v>785</v>
      </c>
      <c r="P7" s="533" t="s">
        <v>781</v>
      </c>
      <c r="Q7" s="533" t="s">
        <v>782</v>
      </c>
      <c r="R7" s="534" t="s">
        <v>783</v>
      </c>
      <c r="S7" s="533" t="s">
        <v>297</v>
      </c>
      <c r="T7" s="534" t="s">
        <v>46</v>
      </c>
      <c r="U7" s="536" t="s">
        <v>784</v>
      </c>
    </row>
    <row r="8" spans="1:21" s="76" customFormat="1" ht="16.5" customHeight="1">
      <c r="A8" s="537">
        <v>1</v>
      </c>
      <c r="B8" s="562" t="s">
        <v>64</v>
      </c>
      <c r="C8" s="453">
        <v>41974</v>
      </c>
      <c r="D8" s="453">
        <v>2753</v>
      </c>
      <c r="E8" s="453">
        <v>751</v>
      </c>
      <c r="F8" s="453">
        <v>43976</v>
      </c>
      <c r="G8" s="563">
        <f>+E8+F8</f>
        <v>44727</v>
      </c>
      <c r="H8" s="453">
        <v>289078</v>
      </c>
      <c r="I8" s="453">
        <v>36848</v>
      </c>
      <c r="J8" s="453">
        <v>41623</v>
      </c>
      <c r="K8" s="453">
        <v>284303</v>
      </c>
      <c r="L8" s="453">
        <v>235602</v>
      </c>
      <c r="M8" s="453">
        <v>90324</v>
      </c>
      <c r="N8" s="563">
        <f>+L8+M8</f>
        <v>325926</v>
      </c>
      <c r="O8" s="564">
        <v>174.47856711705916</v>
      </c>
      <c r="P8" s="564">
        <v>150.38110637747099</v>
      </c>
      <c r="Q8" s="564">
        <v>234.64410561676749</v>
      </c>
      <c r="R8" s="564">
        <v>162.48436598863265</v>
      </c>
      <c r="S8" s="564">
        <v>177.15050599366057</v>
      </c>
      <c r="T8" s="564">
        <v>158.16183401045214</v>
      </c>
      <c r="U8" s="565">
        <v>172.11171626089748</v>
      </c>
    </row>
    <row r="9" spans="1:21" s="14" customFormat="1" ht="16.5" customHeight="1">
      <c r="A9" s="538">
        <f t="shared" ref="A9:A72" si="0">+A8+1</f>
        <v>2</v>
      </c>
      <c r="B9" s="566" t="s">
        <v>66</v>
      </c>
      <c r="C9" s="453">
        <v>7323</v>
      </c>
      <c r="D9" s="453">
        <v>1202</v>
      </c>
      <c r="E9" s="453">
        <v>281</v>
      </c>
      <c r="F9" s="453">
        <v>8244</v>
      </c>
      <c r="G9" s="563">
        <f t="shared" ref="G9:G72" si="1">+E9+F9</f>
        <v>8525</v>
      </c>
      <c r="H9" s="453">
        <v>49391</v>
      </c>
      <c r="I9" s="453">
        <v>14037</v>
      </c>
      <c r="J9" s="453">
        <v>12024</v>
      </c>
      <c r="K9" s="453">
        <v>51404</v>
      </c>
      <c r="L9" s="453">
        <v>47841</v>
      </c>
      <c r="M9" s="453">
        <v>15587</v>
      </c>
      <c r="N9" s="563">
        <f t="shared" ref="N9:N72" si="2">+L9+M9</f>
        <v>63428</v>
      </c>
      <c r="O9" s="564">
        <v>164.98412300996822</v>
      </c>
      <c r="P9" s="564">
        <v>160.87965602668845</v>
      </c>
      <c r="Q9" s="564">
        <v>265.0149150917976</v>
      </c>
      <c r="R9" s="564">
        <v>138.33128220503067</v>
      </c>
      <c r="S9" s="564">
        <v>167.03345359610006</v>
      </c>
      <c r="T9" s="564">
        <v>155.09449862615836</v>
      </c>
      <c r="U9" s="565">
        <v>164.17785229729705</v>
      </c>
    </row>
    <row r="10" spans="1:21" s="14" customFormat="1" ht="16.5" customHeight="1">
      <c r="A10" s="538">
        <f t="shared" si="0"/>
        <v>3</v>
      </c>
      <c r="B10" s="566" t="s">
        <v>68</v>
      </c>
      <c r="C10" s="453">
        <v>12527</v>
      </c>
      <c r="D10" s="453">
        <v>1705</v>
      </c>
      <c r="E10" s="453">
        <v>745</v>
      </c>
      <c r="F10" s="453">
        <v>13487</v>
      </c>
      <c r="G10" s="563">
        <f t="shared" si="1"/>
        <v>14232</v>
      </c>
      <c r="H10" s="453">
        <v>88438</v>
      </c>
      <c r="I10" s="453">
        <v>13892</v>
      </c>
      <c r="J10" s="453">
        <v>17887</v>
      </c>
      <c r="K10" s="453">
        <v>84443</v>
      </c>
      <c r="L10" s="453">
        <v>75359</v>
      </c>
      <c r="M10" s="453">
        <v>26971</v>
      </c>
      <c r="N10" s="563">
        <f t="shared" si="2"/>
        <v>102330</v>
      </c>
      <c r="O10" s="564">
        <v>164.98601446505461</v>
      </c>
      <c r="P10" s="564">
        <v>143.4142426283039</v>
      </c>
      <c r="Q10" s="564">
        <v>240.21060002395132</v>
      </c>
      <c r="R10" s="564">
        <v>145.39994361436604</v>
      </c>
      <c r="S10" s="564">
        <v>165.09664172292707</v>
      </c>
      <c r="T10" s="564">
        <v>153.8599015207821</v>
      </c>
      <c r="U10" s="565">
        <v>162.34342920702639</v>
      </c>
    </row>
    <row r="11" spans="1:21" s="14" customFormat="1" ht="16.5" customHeight="1">
      <c r="A11" s="538">
        <f t="shared" si="0"/>
        <v>4</v>
      </c>
      <c r="B11" s="566" t="s">
        <v>70</v>
      </c>
      <c r="C11" s="453">
        <v>2560</v>
      </c>
      <c r="D11" s="453">
        <v>547</v>
      </c>
      <c r="E11" s="453">
        <v>275</v>
      </c>
      <c r="F11" s="453">
        <v>2832</v>
      </c>
      <c r="G11" s="563">
        <f t="shared" si="1"/>
        <v>3107</v>
      </c>
      <c r="H11" s="453">
        <v>25545</v>
      </c>
      <c r="I11" s="453">
        <v>7703</v>
      </c>
      <c r="J11" s="453">
        <v>15030</v>
      </c>
      <c r="K11" s="453">
        <v>18218</v>
      </c>
      <c r="L11" s="453">
        <v>24806</v>
      </c>
      <c r="M11" s="453">
        <v>8442</v>
      </c>
      <c r="N11" s="563">
        <f t="shared" si="2"/>
        <v>33248</v>
      </c>
      <c r="O11" s="564">
        <v>185.23712133169542</v>
      </c>
      <c r="P11" s="564">
        <v>152.78707862920515</v>
      </c>
      <c r="Q11" s="564">
        <v>226.48068668743821</v>
      </c>
      <c r="R11" s="564">
        <v>136.89420983616571</v>
      </c>
      <c r="S11" s="564">
        <v>176.88865691190429</v>
      </c>
      <c r="T11" s="564">
        <v>183.72416788596564</v>
      </c>
      <c r="U11" s="565">
        <v>178.62031799224633</v>
      </c>
    </row>
    <row r="12" spans="1:21" s="14" customFormat="1" ht="16.5" customHeight="1">
      <c r="A12" s="538">
        <f t="shared" si="0"/>
        <v>5</v>
      </c>
      <c r="B12" s="566" t="s">
        <v>58</v>
      </c>
      <c r="C12" s="453">
        <v>5919</v>
      </c>
      <c r="D12" s="453">
        <v>823</v>
      </c>
      <c r="E12" s="453">
        <v>258</v>
      </c>
      <c r="F12" s="453">
        <v>6484</v>
      </c>
      <c r="G12" s="563">
        <f t="shared" si="1"/>
        <v>6742</v>
      </c>
      <c r="H12" s="453">
        <v>37059</v>
      </c>
      <c r="I12" s="453">
        <v>5860</v>
      </c>
      <c r="J12" s="453">
        <v>5857</v>
      </c>
      <c r="K12" s="453">
        <v>37062</v>
      </c>
      <c r="L12" s="453">
        <v>31096</v>
      </c>
      <c r="M12" s="453">
        <v>11823</v>
      </c>
      <c r="N12" s="563">
        <f t="shared" si="2"/>
        <v>42919</v>
      </c>
      <c r="O12" s="564">
        <v>170.31902817297896</v>
      </c>
      <c r="P12" s="564">
        <v>150.22343092105262</v>
      </c>
      <c r="Q12" s="564">
        <v>290.62930361361072</v>
      </c>
      <c r="R12" s="564">
        <v>147.15016525533002</v>
      </c>
      <c r="S12" s="564">
        <v>172.80323469212766</v>
      </c>
      <c r="T12" s="564">
        <v>155.33972741890034</v>
      </c>
      <c r="U12" s="565">
        <v>168.06695500376736</v>
      </c>
    </row>
    <row r="13" spans="1:21" s="14" customFormat="1" ht="16.5" customHeight="1">
      <c r="A13" s="538">
        <f t="shared" si="0"/>
        <v>6</v>
      </c>
      <c r="B13" s="566" t="s">
        <v>60</v>
      </c>
      <c r="C13" s="453">
        <v>143183</v>
      </c>
      <c r="D13" s="453">
        <v>9300</v>
      </c>
      <c r="E13" s="453">
        <v>2317</v>
      </c>
      <c r="F13" s="453">
        <v>150166</v>
      </c>
      <c r="G13" s="563">
        <f t="shared" si="1"/>
        <v>152483</v>
      </c>
      <c r="H13" s="453">
        <v>1015384</v>
      </c>
      <c r="I13" s="453">
        <v>186704</v>
      </c>
      <c r="J13" s="453">
        <v>184628</v>
      </c>
      <c r="K13" s="453">
        <v>1017460</v>
      </c>
      <c r="L13" s="453">
        <v>820190</v>
      </c>
      <c r="M13" s="453">
        <v>381898</v>
      </c>
      <c r="N13" s="563">
        <f t="shared" si="2"/>
        <v>1202088</v>
      </c>
      <c r="O13" s="564">
        <v>221.12589218586211</v>
      </c>
      <c r="P13" s="564">
        <v>181.06332526823726</v>
      </c>
      <c r="Q13" s="564">
        <v>303.99687585063504</v>
      </c>
      <c r="R13" s="564">
        <v>198.25313639467839</v>
      </c>
      <c r="S13" s="564">
        <v>221.80532060900003</v>
      </c>
      <c r="T13" s="564">
        <v>200.36175574658282</v>
      </c>
      <c r="U13" s="565">
        <v>215.22187833845956</v>
      </c>
    </row>
    <row r="14" spans="1:21" s="14" customFormat="1" ht="16.5" customHeight="1">
      <c r="A14" s="538">
        <f t="shared" si="0"/>
        <v>7</v>
      </c>
      <c r="B14" s="566" t="s">
        <v>62</v>
      </c>
      <c r="C14" s="453">
        <v>77604</v>
      </c>
      <c r="D14" s="453">
        <v>5890</v>
      </c>
      <c r="E14" s="453">
        <v>887</v>
      </c>
      <c r="F14" s="453">
        <v>82607</v>
      </c>
      <c r="G14" s="563">
        <f t="shared" si="1"/>
        <v>83494</v>
      </c>
      <c r="H14" s="453">
        <v>630196</v>
      </c>
      <c r="I14" s="453">
        <v>51025</v>
      </c>
      <c r="J14" s="453">
        <v>49350</v>
      </c>
      <c r="K14" s="453">
        <v>631871</v>
      </c>
      <c r="L14" s="453">
        <v>447913</v>
      </c>
      <c r="M14" s="453">
        <v>233308</v>
      </c>
      <c r="N14" s="563">
        <f t="shared" si="2"/>
        <v>681221</v>
      </c>
      <c r="O14" s="564">
        <v>170.74135938636806</v>
      </c>
      <c r="P14" s="564">
        <v>150.09180412012563</v>
      </c>
      <c r="Q14" s="564">
        <v>229.69381841052709</v>
      </c>
      <c r="R14" s="564">
        <v>164.30761972913453</v>
      </c>
      <c r="S14" s="564">
        <v>173.2245013970159</v>
      </c>
      <c r="T14" s="564">
        <v>162.2088222468422</v>
      </c>
      <c r="U14" s="565">
        <v>169.4951374298202</v>
      </c>
    </row>
    <row r="15" spans="1:21" s="14" customFormat="1" ht="16.5" customHeight="1">
      <c r="A15" s="538">
        <f t="shared" si="0"/>
        <v>8</v>
      </c>
      <c r="B15" s="566" t="s">
        <v>235</v>
      </c>
      <c r="C15" s="453">
        <v>3658</v>
      </c>
      <c r="D15" s="453">
        <v>723</v>
      </c>
      <c r="E15" s="453">
        <v>276</v>
      </c>
      <c r="F15" s="453">
        <v>4105</v>
      </c>
      <c r="G15" s="563">
        <f t="shared" si="1"/>
        <v>4381</v>
      </c>
      <c r="H15" s="453">
        <v>19267</v>
      </c>
      <c r="I15" s="453">
        <v>11936</v>
      </c>
      <c r="J15" s="453">
        <v>6168</v>
      </c>
      <c r="K15" s="453">
        <v>25035</v>
      </c>
      <c r="L15" s="453">
        <v>25017</v>
      </c>
      <c r="M15" s="453">
        <v>6186</v>
      </c>
      <c r="N15" s="563">
        <f t="shared" si="2"/>
        <v>31203</v>
      </c>
      <c r="O15" s="564">
        <v>179.83135302461312</v>
      </c>
      <c r="P15" s="564">
        <v>189.8787194562662</v>
      </c>
      <c r="Q15" s="564">
        <v>252.32295527535169</v>
      </c>
      <c r="R15" s="564">
        <v>164.9937891369959</v>
      </c>
      <c r="S15" s="564">
        <v>187.15472140037147</v>
      </c>
      <c r="T15" s="564">
        <v>168.11159198524331</v>
      </c>
      <c r="U15" s="565">
        <v>183.40233411231588</v>
      </c>
    </row>
    <row r="16" spans="1:21" s="14" customFormat="1" ht="16.5" customHeight="1">
      <c r="A16" s="538">
        <f t="shared" si="0"/>
        <v>9</v>
      </c>
      <c r="B16" s="566" t="s">
        <v>191</v>
      </c>
      <c r="C16" s="453">
        <v>27226</v>
      </c>
      <c r="D16" s="453">
        <v>2450</v>
      </c>
      <c r="E16" s="453">
        <v>673</v>
      </c>
      <c r="F16" s="453">
        <v>29003</v>
      </c>
      <c r="G16" s="563">
        <f t="shared" si="1"/>
        <v>29676</v>
      </c>
      <c r="H16" s="453">
        <v>151774</v>
      </c>
      <c r="I16" s="453">
        <v>24250</v>
      </c>
      <c r="J16" s="453">
        <v>21312</v>
      </c>
      <c r="K16" s="453">
        <v>154712</v>
      </c>
      <c r="L16" s="453">
        <v>117902</v>
      </c>
      <c r="M16" s="453">
        <v>58122</v>
      </c>
      <c r="N16" s="563">
        <f t="shared" si="2"/>
        <v>176024</v>
      </c>
      <c r="O16" s="564">
        <v>164.99494509544667</v>
      </c>
      <c r="P16" s="564">
        <v>151.1241700421678</v>
      </c>
      <c r="Q16" s="564">
        <v>235.81934309968551</v>
      </c>
      <c r="R16" s="564">
        <v>152.32297729398488</v>
      </c>
      <c r="S16" s="564">
        <v>167.96934973087554</v>
      </c>
      <c r="T16" s="564">
        <v>153.91563551085039</v>
      </c>
      <c r="U16" s="565">
        <v>163.46386685239005</v>
      </c>
    </row>
    <row r="17" spans="1:21" s="14" customFormat="1" ht="16.5" customHeight="1">
      <c r="A17" s="538">
        <f t="shared" si="0"/>
        <v>10</v>
      </c>
      <c r="B17" s="566" t="s">
        <v>159</v>
      </c>
      <c r="C17" s="453">
        <v>28762</v>
      </c>
      <c r="D17" s="453">
        <v>4159</v>
      </c>
      <c r="E17" s="453">
        <v>871</v>
      </c>
      <c r="F17" s="453">
        <v>32050</v>
      </c>
      <c r="G17" s="563">
        <f t="shared" si="1"/>
        <v>32921</v>
      </c>
      <c r="H17" s="453">
        <v>177253</v>
      </c>
      <c r="I17" s="453">
        <v>30360</v>
      </c>
      <c r="J17" s="453">
        <v>27840</v>
      </c>
      <c r="K17" s="453">
        <v>179773</v>
      </c>
      <c r="L17" s="453">
        <v>142412</v>
      </c>
      <c r="M17" s="453">
        <v>65201</v>
      </c>
      <c r="N17" s="563">
        <f t="shared" si="2"/>
        <v>207613</v>
      </c>
      <c r="O17" s="564">
        <v>175.7370049975338</v>
      </c>
      <c r="P17" s="564">
        <v>154.47360177973749</v>
      </c>
      <c r="Q17" s="564">
        <v>258.58293939405871</v>
      </c>
      <c r="R17" s="564">
        <v>158.56713865098584</v>
      </c>
      <c r="S17" s="564">
        <v>180.6105826234942</v>
      </c>
      <c r="T17" s="564">
        <v>156.69514798165841</v>
      </c>
      <c r="U17" s="565">
        <v>173.18435570746286</v>
      </c>
    </row>
    <row r="18" spans="1:21" s="14" customFormat="1" ht="16.5" customHeight="1">
      <c r="A18" s="538">
        <f t="shared" si="0"/>
        <v>11</v>
      </c>
      <c r="B18" s="566" t="s">
        <v>160</v>
      </c>
      <c r="C18" s="453">
        <v>4194</v>
      </c>
      <c r="D18" s="453">
        <v>678</v>
      </c>
      <c r="E18" s="453">
        <v>258</v>
      </c>
      <c r="F18" s="453">
        <v>4614</v>
      </c>
      <c r="G18" s="563">
        <f t="shared" si="1"/>
        <v>4872</v>
      </c>
      <c r="H18" s="453">
        <v>44699</v>
      </c>
      <c r="I18" s="453">
        <v>5898</v>
      </c>
      <c r="J18" s="453">
        <v>4593</v>
      </c>
      <c r="K18" s="453">
        <v>46004</v>
      </c>
      <c r="L18" s="453">
        <v>36998</v>
      </c>
      <c r="M18" s="453">
        <v>13599</v>
      </c>
      <c r="N18" s="563">
        <f t="shared" si="2"/>
        <v>50597</v>
      </c>
      <c r="O18" s="564">
        <v>197.16889037790088</v>
      </c>
      <c r="P18" s="564">
        <v>167.27119931052573</v>
      </c>
      <c r="Q18" s="564">
        <v>264.16373181157189</v>
      </c>
      <c r="R18" s="564">
        <v>187.32381790430435</v>
      </c>
      <c r="S18" s="564">
        <v>203.30625923158149</v>
      </c>
      <c r="T18" s="564">
        <v>168.75295388551586</v>
      </c>
      <c r="U18" s="565">
        <v>194.07825493762792</v>
      </c>
    </row>
    <row r="19" spans="1:21" s="14" customFormat="1" ht="16.5" customHeight="1">
      <c r="A19" s="538">
        <f t="shared" si="0"/>
        <v>12</v>
      </c>
      <c r="B19" s="566" t="s">
        <v>161</v>
      </c>
      <c r="C19" s="453">
        <v>2486</v>
      </c>
      <c r="D19" s="453">
        <v>595</v>
      </c>
      <c r="E19" s="453">
        <v>243</v>
      </c>
      <c r="F19" s="453">
        <v>2838</v>
      </c>
      <c r="G19" s="563">
        <f t="shared" si="1"/>
        <v>3081</v>
      </c>
      <c r="H19" s="453">
        <v>22440</v>
      </c>
      <c r="I19" s="453">
        <v>9482</v>
      </c>
      <c r="J19" s="453">
        <v>9508</v>
      </c>
      <c r="K19" s="453">
        <v>22414</v>
      </c>
      <c r="L19" s="453">
        <v>25301</v>
      </c>
      <c r="M19" s="453">
        <v>6621</v>
      </c>
      <c r="N19" s="563">
        <f t="shared" si="2"/>
        <v>31922</v>
      </c>
      <c r="O19" s="564">
        <v>166.07101183365378</v>
      </c>
      <c r="P19" s="564">
        <v>139.47528703040624</v>
      </c>
      <c r="Q19" s="564">
        <v>209.5680347983857</v>
      </c>
      <c r="R19" s="564">
        <v>135.8483628004187</v>
      </c>
      <c r="S19" s="564">
        <v>158.63905018643399</v>
      </c>
      <c r="T19" s="564">
        <v>161.93931432121778</v>
      </c>
      <c r="U19" s="565">
        <v>159.29397914544921</v>
      </c>
    </row>
    <row r="20" spans="1:21" s="14" customFormat="1" ht="16.5" customHeight="1">
      <c r="A20" s="538">
        <f t="shared" si="0"/>
        <v>13</v>
      </c>
      <c r="B20" s="566" t="s">
        <v>162</v>
      </c>
      <c r="C20" s="453">
        <v>2570</v>
      </c>
      <c r="D20" s="453">
        <v>683</v>
      </c>
      <c r="E20" s="453">
        <v>296</v>
      </c>
      <c r="F20" s="453">
        <v>2957</v>
      </c>
      <c r="G20" s="563">
        <f t="shared" si="1"/>
        <v>3253</v>
      </c>
      <c r="H20" s="453">
        <v>25115</v>
      </c>
      <c r="I20" s="453">
        <v>11067</v>
      </c>
      <c r="J20" s="453">
        <v>14305</v>
      </c>
      <c r="K20" s="453">
        <v>21877</v>
      </c>
      <c r="L20" s="453">
        <v>29102</v>
      </c>
      <c r="M20" s="453">
        <v>7080</v>
      </c>
      <c r="N20" s="563">
        <f t="shared" si="2"/>
        <v>36182</v>
      </c>
      <c r="O20" s="564">
        <v>174.15822539303579</v>
      </c>
      <c r="P20" s="564">
        <v>148.69873941602091</v>
      </c>
      <c r="Q20" s="564">
        <v>215.40960885356759</v>
      </c>
      <c r="R20" s="564">
        <v>132.92276300306409</v>
      </c>
      <c r="S20" s="564">
        <v>166.18754068190893</v>
      </c>
      <c r="T20" s="564">
        <v>173.18537439094297</v>
      </c>
      <c r="U20" s="565">
        <v>167.49849260930552</v>
      </c>
    </row>
    <row r="21" spans="1:21" s="14" customFormat="1" ht="16.5" customHeight="1">
      <c r="A21" s="538">
        <f t="shared" si="0"/>
        <v>14</v>
      </c>
      <c r="B21" s="566" t="s">
        <v>163</v>
      </c>
      <c r="C21" s="453">
        <v>6674</v>
      </c>
      <c r="D21" s="453">
        <v>939</v>
      </c>
      <c r="E21" s="453">
        <v>356</v>
      </c>
      <c r="F21" s="453">
        <v>7257</v>
      </c>
      <c r="G21" s="563">
        <f t="shared" si="1"/>
        <v>7613</v>
      </c>
      <c r="H21" s="453">
        <v>56844</v>
      </c>
      <c r="I21" s="453">
        <v>7601</v>
      </c>
      <c r="J21" s="453">
        <v>8195</v>
      </c>
      <c r="K21" s="453">
        <v>56250</v>
      </c>
      <c r="L21" s="453">
        <v>43493</v>
      </c>
      <c r="M21" s="453">
        <v>20952</v>
      </c>
      <c r="N21" s="563">
        <f t="shared" si="2"/>
        <v>64445</v>
      </c>
      <c r="O21" s="564">
        <v>178.24523411341451</v>
      </c>
      <c r="P21" s="564">
        <v>156.3650318149916</v>
      </c>
      <c r="Q21" s="564">
        <v>262.97999620234629</v>
      </c>
      <c r="R21" s="564">
        <v>163.07624075223336</v>
      </c>
      <c r="S21" s="564">
        <v>182.61159473235338</v>
      </c>
      <c r="T21" s="564">
        <v>162.07293336356148</v>
      </c>
      <c r="U21" s="565">
        <v>176.01064343936972</v>
      </c>
    </row>
    <row r="22" spans="1:21" s="14" customFormat="1" ht="16.5" customHeight="1">
      <c r="A22" s="538">
        <f t="shared" si="0"/>
        <v>15</v>
      </c>
      <c r="B22" s="566" t="s">
        <v>164</v>
      </c>
      <c r="C22" s="453">
        <v>5451</v>
      </c>
      <c r="D22" s="453">
        <v>760</v>
      </c>
      <c r="E22" s="453">
        <v>268</v>
      </c>
      <c r="F22" s="453">
        <v>5943</v>
      </c>
      <c r="G22" s="563">
        <f t="shared" si="1"/>
        <v>6211</v>
      </c>
      <c r="H22" s="453">
        <v>30026</v>
      </c>
      <c r="I22" s="453">
        <v>5345</v>
      </c>
      <c r="J22" s="453">
        <v>5329</v>
      </c>
      <c r="K22" s="453">
        <v>30042</v>
      </c>
      <c r="L22" s="453">
        <v>25890</v>
      </c>
      <c r="M22" s="453">
        <v>9481</v>
      </c>
      <c r="N22" s="563">
        <f t="shared" si="2"/>
        <v>35371</v>
      </c>
      <c r="O22" s="564">
        <v>175.34069857714096</v>
      </c>
      <c r="P22" s="564">
        <v>138.17183469598203</v>
      </c>
      <c r="Q22" s="564">
        <v>268.71213977500918</v>
      </c>
      <c r="R22" s="564">
        <v>151.53972507566039</v>
      </c>
      <c r="S22" s="564">
        <v>174.73211977457555</v>
      </c>
      <c r="T22" s="564">
        <v>159.71833855570941</v>
      </c>
      <c r="U22" s="565">
        <v>170.74338927867407</v>
      </c>
    </row>
    <row r="23" spans="1:21" s="14" customFormat="1" ht="16.5" customHeight="1">
      <c r="A23" s="538">
        <f t="shared" si="0"/>
        <v>16</v>
      </c>
      <c r="B23" s="566" t="s">
        <v>165</v>
      </c>
      <c r="C23" s="453">
        <v>79726</v>
      </c>
      <c r="D23" s="453">
        <v>5739</v>
      </c>
      <c r="E23" s="453">
        <v>876</v>
      </c>
      <c r="F23" s="453">
        <v>84589</v>
      </c>
      <c r="G23" s="563">
        <f t="shared" si="1"/>
        <v>85465</v>
      </c>
      <c r="H23" s="453">
        <v>699338</v>
      </c>
      <c r="I23" s="453">
        <v>57306</v>
      </c>
      <c r="J23" s="453">
        <v>35953</v>
      </c>
      <c r="K23" s="453">
        <v>720691</v>
      </c>
      <c r="L23" s="453">
        <v>505737</v>
      </c>
      <c r="M23" s="453">
        <v>250907</v>
      </c>
      <c r="N23" s="563">
        <f t="shared" si="2"/>
        <v>756644</v>
      </c>
      <c r="O23" s="564">
        <v>193.46412303626337</v>
      </c>
      <c r="P23" s="564">
        <v>154.83507261820938</v>
      </c>
      <c r="Q23" s="564">
        <v>265.05401033619444</v>
      </c>
      <c r="R23" s="564">
        <v>187.32289062581856</v>
      </c>
      <c r="S23" s="564">
        <v>201.68337211899677</v>
      </c>
      <c r="T23" s="564">
        <v>168.13499412762877</v>
      </c>
      <c r="U23" s="565">
        <v>190.92499077390386</v>
      </c>
    </row>
    <row r="24" spans="1:21" s="14" customFormat="1" ht="16.5" customHeight="1">
      <c r="A24" s="538">
        <f t="shared" si="0"/>
        <v>17</v>
      </c>
      <c r="B24" s="566" t="s">
        <v>166</v>
      </c>
      <c r="C24" s="453">
        <v>14176</v>
      </c>
      <c r="D24" s="453">
        <v>1781</v>
      </c>
      <c r="E24" s="453">
        <v>567</v>
      </c>
      <c r="F24" s="453">
        <v>15390</v>
      </c>
      <c r="G24" s="563">
        <f t="shared" si="1"/>
        <v>15957</v>
      </c>
      <c r="H24" s="453">
        <v>80124</v>
      </c>
      <c r="I24" s="453">
        <v>20167</v>
      </c>
      <c r="J24" s="453">
        <v>13602</v>
      </c>
      <c r="K24" s="453">
        <v>86689</v>
      </c>
      <c r="L24" s="453">
        <v>70483</v>
      </c>
      <c r="M24" s="453">
        <v>29808</v>
      </c>
      <c r="N24" s="563">
        <f t="shared" si="2"/>
        <v>100291</v>
      </c>
      <c r="O24" s="564">
        <v>183.44475409372353</v>
      </c>
      <c r="P24" s="564">
        <v>205.27267846923556</v>
      </c>
      <c r="Q24" s="564">
        <v>256.37511958735053</v>
      </c>
      <c r="R24" s="564">
        <v>175.96599645048479</v>
      </c>
      <c r="S24" s="564">
        <v>199.40767922394886</v>
      </c>
      <c r="T24" s="564">
        <v>158.08274517229916</v>
      </c>
      <c r="U24" s="565">
        <v>187.51091741711485</v>
      </c>
    </row>
    <row r="25" spans="1:21" s="14" customFormat="1" ht="16.5" customHeight="1">
      <c r="A25" s="538">
        <f t="shared" si="0"/>
        <v>18</v>
      </c>
      <c r="B25" s="566" t="s">
        <v>167</v>
      </c>
      <c r="C25" s="453">
        <v>2588</v>
      </c>
      <c r="D25" s="453">
        <v>600</v>
      </c>
      <c r="E25" s="453">
        <v>271</v>
      </c>
      <c r="F25" s="453">
        <v>2917</v>
      </c>
      <c r="G25" s="563">
        <f t="shared" si="1"/>
        <v>3188</v>
      </c>
      <c r="H25" s="453">
        <v>24994</v>
      </c>
      <c r="I25" s="453">
        <v>5112</v>
      </c>
      <c r="J25" s="453">
        <v>4788</v>
      </c>
      <c r="K25" s="453">
        <v>25318</v>
      </c>
      <c r="L25" s="453">
        <v>22048</v>
      </c>
      <c r="M25" s="453">
        <v>8058</v>
      </c>
      <c r="N25" s="563">
        <f t="shared" si="2"/>
        <v>30106</v>
      </c>
      <c r="O25" s="564">
        <v>189.52977748183085</v>
      </c>
      <c r="P25" s="564">
        <v>147.90038632311885</v>
      </c>
      <c r="Q25" s="564">
        <v>291.73761446065049</v>
      </c>
      <c r="R25" s="564">
        <v>162.41086915247718</v>
      </c>
      <c r="S25" s="564">
        <v>190.29740848405444</v>
      </c>
      <c r="T25" s="564">
        <v>163.53895952449705</v>
      </c>
      <c r="U25" s="565">
        <v>183.29471751796683</v>
      </c>
    </row>
    <row r="26" spans="1:21" s="14" customFormat="1" ht="16.5" customHeight="1">
      <c r="A26" s="538">
        <f t="shared" si="0"/>
        <v>19</v>
      </c>
      <c r="B26" s="566" t="s">
        <v>168</v>
      </c>
      <c r="C26" s="453">
        <v>8206</v>
      </c>
      <c r="D26" s="453">
        <v>1288</v>
      </c>
      <c r="E26" s="453">
        <v>511</v>
      </c>
      <c r="F26" s="453">
        <v>8983</v>
      </c>
      <c r="G26" s="563">
        <f t="shared" si="1"/>
        <v>9494</v>
      </c>
      <c r="H26" s="453">
        <v>55735</v>
      </c>
      <c r="I26" s="453">
        <v>9003</v>
      </c>
      <c r="J26" s="453">
        <v>11340</v>
      </c>
      <c r="K26" s="453">
        <v>53398</v>
      </c>
      <c r="L26" s="453">
        <v>46432</v>
      </c>
      <c r="M26" s="453">
        <v>18306</v>
      </c>
      <c r="N26" s="563">
        <f t="shared" si="2"/>
        <v>64738</v>
      </c>
      <c r="O26" s="564">
        <v>167.27617155066773</v>
      </c>
      <c r="P26" s="564">
        <v>144.29111236454381</v>
      </c>
      <c r="Q26" s="564">
        <v>251.73098177460329</v>
      </c>
      <c r="R26" s="564">
        <v>145.42296613037786</v>
      </c>
      <c r="S26" s="564">
        <v>167.23403180176808</v>
      </c>
      <c r="T26" s="564">
        <v>156.83062666424391</v>
      </c>
      <c r="U26" s="565">
        <v>164.40654961186999</v>
      </c>
    </row>
    <row r="27" spans="1:21" s="14" customFormat="1" ht="16.5" customHeight="1">
      <c r="A27" s="538">
        <f t="shared" si="0"/>
        <v>20</v>
      </c>
      <c r="B27" s="566" t="s">
        <v>169</v>
      </c>
      <c r="C27" s="453">
        <v>26097</v>
      </c>
      <c r="D27" s="453">
        <v>2379</v>
      </c>
      <c r="E27" s="453">
        <v>591</v>
      </c>
      <c r="F27" s="453">
        <v>27885</v>
      </c>
      <c r="G27" s="563">
        <f t="shared" si="1"/>
        <v>28476</v>
      </c>
      <c r="H27" s="453">
        <v>190489</v>
      </c>
      <c r="I27" s="453">
        <v>17099</v>
      </c>
      <c r="J27" s="453">
        <v>19239</v>
      </c>
      <c r="K27" s="453">
        <v>188349</v>
      </c>
      <c r="L27" s="453">
        <v>131346</v>
      </c>
      <c r="M27" s="453">
        <v>76242</v>
      </c>
      <c r="N27" s="563">
        <f t="shared" si="2"/>
        <v>207588</v>
      </c>
      <c r="O27" s="564">
        <v>164.53540971031146</v>
      </c>
      <c r="P27" s="564">
        <v>144.93431905683704</v>
      </c>
      <c r="Q27" s="564">
        <v>210.62134176700704</v>
      </c>
      <c r="R27" s="564">
        <v>158.17224203180464</v>
      </c>
      <c r="S27" s="564">
        <v>169.56433045411498</v>
      </c>
      <c r="T27" s="564">
        <v>152.30665529614535</v>
      </c>
      <c r="U27" s="565">
        <v>163.31195007821225</v>
      </c>
    </row>
    <row r="28" spans="1:21" s="14" customFormat="1" ht="16.5" customHeight="1">
      <c r="A28" s="538">
        <f t="shared" si="0"/>
        <v>21</v>
      </c>
      <c r="B28" s="566" t="s">
        <v>201</v>
      </c>
      <c r="C28" s="453">
        <v>17280</v>
      </c>
      <c r="D28" s="453">
        <v>1387</v>
      </c>
      <c r="E28" s="453">
        <v>677</v>
      </c>
      <c r="F28" s="453">
        <v>17990</v>
      </c>
      <c r="G28" s="563">
        <f t="shared" si="1"/>
        <v>18667</v>
      </c>
      <c r="H28" s="453">
        <v>139105</v>
      </c>
      <c r="I28" s="453">
        <v>32390</v>
      </c>
      <c r="J28" s="453">
        <v>42396</v>
      </c>
      <c r="K28" s="453">
        <v>129099</v>
      </c>
      <c r="L28" s="453">
        <v>130531</v>
      </c>
      <c r="M28" s="453">
        <v>40964</v>
      </c>
      <c r="N28" s="563">
        <f t="shared" si="2"/>
        <v>171495</v>
      </c>
      <c r="O28" s="564">
        <v>168.91268540020016</v>
      </c>
      <c r="P28" s="564">
        <v>148.4351941748204</v>
      </c>
      <c r="Q28" s="564">
        <v>240.6112574506102</v>
      </c>
      <c r="R28" s="564">
        <v>139.6677091466631</v>
      </c>
      <c r="S28" s="564">
        <v>166.79650106257787</v>
      </c>
      <c r="T28" s="564">
        <v>160.32243603151016</v>
      </c>
      <c r="U28" s="565">
        <v>165.29775747702712</v>
      </c>
    </row>
    <row r="29" spans="1:21" s="14" customFormat="1" ht="16.5" customHeight="1">
      <c r="A29" s="538">
        <f t="shared" si="0"/>
        <v>22</v>
      </c>
      <c r="B29" s="566" t="s">
        <v>202</v>
      </c>
      <c r="C29" s="453">
        <v>9221</v>
      </c>
      <c r="D29" s="453">
        <v>965</v>
      </c>
      <c r="E29" s="453">
        <v>423</v>
      </c>
      <c r="F29" s="453">
        <v>9763</v>
      </c>
      <c r="G29" s="563">
        <f t="shared" si="1"/>
        <v>10186</v>
      </c>
      <c r="H29" s="453">
        <v>55329</v>
      </c>
      <c r="I29" s="453">
        <v>9087</v>
      </c>
      <c r="J29" s="453">
        <v>10206</v>
      </c>
      <c r="K29" s="453">
        <v>54210</v>
      </c>
      <c r="L29" s="453">
        <v>40173</v>
      </c>
      <c r="M29" s="453">
        <v>24243</v>
      </c>
      <c r="N29" s="563">
        <f t="shared" si="2"/>
        <v>64416</v>
      </c>
      <c r="O29" s="564">
        <v>168.4926336029649</v>
      </c>
      <c r="P29" s="564">
        <v>163.35421380671357</v>
      </c>
      <c r="Q29" s="564">
        <v>251.53597382703907</v>
      </c>
      <c r="R29" s="564">
        <v>151.88892860668571</v>
      </c>
      <c r="S29" s="564">
        <v>174.08576541183305</v>
      </c>
      <c r="T29" s="564">
        <v>157.31992382189389</v>
      </c>
      <c r="U29" s="565">
        <v>167.83545461753656</v>
      </c>
    </row>
    <row r="30" spans="1:21" s="14" customFormat="1" ht="16.5" customHeight="1">
      <c r="A30" s="538">
        <f t="shared" si="0"/>
        <v>23</v>
      </c>
      <c r="B30" s="566" t="s">
        <v>203</v>
      </c>
      <c r="C30" s="453">
        <v>7756</v>
      </c>
      <c r="D30" s="453">
        <v>1483</v>
      </c>
      <c r="E30" s="453">
        <v>388</v>
      </c>
      <c r="F30" s="453">
        <v>8851</v>
      </c>
      <c r="G30" s="563">
        <f t="shared" si="1"/>
        <v>9239</v>
      </c>
      <c r="H30" s="453">
        <v>58556</v>
      </c>
      <c r="I30" s="453">
        <v>27769</v>
      </c>
      <c r="J30" s="453">
        <v>16274</v>
      </c>
      <c r="K30" s="453">
        <v>70051</v>
      </c>
      <c r="L30" s="453">
        <v>68544</v>
      </c>
      <c r="M30" s="453">
        <v>17781</v>
      </c>
      <c r="N30" s="563">
        <f t="shared" si="2"/>
        <v>86325</v>
      </c>
      <c r="O30" s="564">
        <v>176.86252088163465</v>
      </c>
      <c r="P30" s="564">
        <v>140.78758930109112</v>
      </c>
      <c r="Q30" s="564">
        <v>265.80113971700973</v>
      </c>
      <c r="R30" s="564">
        <v>141.90374477596643</v>
      </c>
      <c r="S30" s="564">
        <v>168.73031496585492</v>
      </c>
      <c r="T30" s="564">
        <v>156.857379411012</v>
      </c>
      <c r="U30" s="565">
        <v>166.38892362344251</v>
      </c>
    </row>
    <row r="31" spans="1:21" s="14" customFormat="1" ht="16.5" customHeight="1">
      <c r="A31" s="538">
        <f t="shared" si="0"/>
        <v>24</v>
      </c>
      <c r="B31" s="566" t="s">
        <v>249</v>
      </c>
      <c r="C31" s="453">
        <v>3435</v>
      </c>
      <c r="D31" s="453">
        <v>795</v>
      </c>
      <c r="E31" s="453">
        <v>308</v>
      </c>
      <c r="F31" s="453">
        <v>3922</v>
      </c>
      <c r="G31" s="563">
        <f t="shared" si="1"/>
        <v>4230</v>
      </c>
      <c r="H31" s="453">
        <v>24799</v>
      </c>
      <c r="I31" s="453">
        <v>9043</v>
      </c>
      <c r="J31" s="453">
        <v>8914</v>
      </c>
      <c r="K31" s="453">
        <v>24928</v>
      </c>
      <c r="L31" s="453">
        <v>25764</v>
      </c>
      <c r="M31" s="453">
        <v>8078</v>
      </c>
      <c r="N31" s="563">
        <f t="shared" si="2"/>
        <v>33842</v>
      </c>
      <c r="O31" s="564">
        <v>203.16988531243956</v>
      </c>
      <c r="P31" s="564">
        <v>157.66022206949665</v>
      </c>
      <c r="Q31" s="564">
        <v>258.78216884794216</v>
      </c>
      <c r="R31" s="564">
        <v>167.52304517197578</v>
      </c>
      <c r="S31" s="564">
        <v>197.49738541366386</v>
      </c>
      <c r="T31" s="564">
        <v>174.41620646996969</v>
      </c>
      <c r="U31" s="565">
        <v>192.26982306443159</v>
      </c>
    </row>
    <row r="32" spans="1:21" s="14" customFormat="1" ht="16.5" customHeight="1">
      <c r="A32" s="538">
        <f t="shared" si="0"/>
        <v>25</v>
      </c>
      <c r="B32" s="566" t="s">
        <v>250</v>
      </c>
      <c r="C32" s="453">
        <v>9242</v>
      </c>
      <c r="D32" s="453">
        <v>1320</v>
      </c>
      <c r="E32" s="453">
        <v>779</v>
      </c>
      <c r="F32" s="453">
        <v>9783</v>
      </c>
      <c r="G32" s="563">
        <f t="shared" si="1"/>
        <v>10562</v>
      </c>
      <c r="H32" s="453">
        <v>66658</v>
      </c>
      <c r="I32" s="453">
        <v>29868</v>
      </c>
      <c r="J32" s="453">
        <v>30406</v>
      </c>
      <c r="K32" s="453">
        <v>66120</v>
      </c>
      <c r="L32" s="453">
        <v>75354</v>
      </c>
      <c r="M32" s="453">
        <v>21172</v>
      </c>
      <c r="N32" s="563">
        <f t="shared" si="2"/>
        <v>96526</v>
      </c>
      <c r="O32" s="564">
        <v>187.30573704478292</v>
      </c>
      <c r="P32" s="564">
        <v>162.57661888512669</v>
      </c>
      <c r="Q32" s="564">
        <v>249.39655300635661</v>
      </c>
      <c r="R32" s="564">
        <v>148.00650737590595</v>
      </c>
      <c r="S32" s="564">
        <v>181.1939392109584</v>
      </c>
      <c r="T32" s="564">
        <v>177.15069327731092</v>
      </c>
      <c r="U32" s="565">
        <v>180.36435623063585</v>
      </c>
    </row>
    <row r="33" spans="1:21" s="14" customFormat="1" ht="16.5" customHeight="1">
      <c r="A33" s="538">
        <f t="shared" si="0"/>
        <v>26</v>
      </c>
      <c r="B33" s="566" t="s">
        <v>4</v>
      </c>
      <c r="C33" s="453">
        <v>19429</v>
      </c>
      <c r="D33" s="453">
        <v>2749</v>
      </c>
      <c r="E33" s="453">
        <v>580</v>
      </c>
      <c r="F33" s="453">
        <v>21598</v>
      </c>
      <c r="G33" s="563">
        <f t="shared" si="1"/>
        <v>22178</v>
      </c>
      <c r="H33" s="453">
        <v>164406</v>
      </c>
      <c r="I33" s="453">
        <v>21536</v>
      </c>
      <c r="J33" s="453">
        <v>28215</v>
      </c>
      <c r="K33" s="453">
        <v>157727</v>
      </c>
      <c r="L33" s="453">
        <v>127376</v>
      </c>
      <c r="M33" s="453">
        <v>58566</v>
      </c>
      <c r="N33" s="563">
        <f t="shared" si="2"/>
        <v>185942</v>
      </c>
      <c r="O33" s="564">
        <v>210.56884691561504</v>
      </c>
      <c r="P33" s="564">
        <v>152.78534560948515</v>
      </c>
      <c r="Q33" s="564">
        <v>281.68434099327743</v>
      </c>
      <c r="R33" s="564">
        <v>189.80613399482056</v>
      </c>
      <c r="S33" s="564">
        <v>218.42842068858459</v>
      </c>
      <c r="T33" s="564">
        <v>172.91292403752601</v>
      </c>
      <c r="U33" s="565">
        <v>204.53944678303583</v>
      </c>
    </row>
    <row r="34" spans="1:21" s="14" customFormat="1" ht="16.5" customHeight="1">
      <c r="A34" s="538">
        <f t="shared" si="0"/>
        <v>27</v>
      </c>
      <c r="B34" s="566" t="s">
        <v>20</v>
      </c>
      <c r="C34" s="453">
        <v>34707</v>
      </c>
      <c r="D34" s="453">
        <v>2639</v>
      </c>
      <c r="E34" s="453">
        <v>423</v>
      </c>
      <c r="F34" s="453">
        <v>36923</v>
      </c>
      <c r="G34" s="563">
        <f t="shared" si="1"/>
        <v>37346</v>
      </c>
      <c r="H34" s="453">
        <v>313235</v>
      </c>
      <c r="I34" s="453">
        <v>39278</v>
      </c>
      <c r="J34" s="453">
        <v>32931</v>
      </c>
      <c r="K34" s="453">
        <v>319582</v>
      </c>
      <c r="L34" s="453">
        <v>279894</v>
      </c>
      <c r="M34" s="453">
        <v>72619</v>
      </c>
      <c r="N34" s="563">
        <f t="shared" si="2"/>
        <v>352513</v>
      </c>
      <c r="O34" s="564">
        <v>175.21405754004206</v>
      </c>
      <c r="P34" s="564">
        <v>139.98034868344169</v>
      </c>
      <c r="Q34" s="564">
        <v>240.77554554951098</v>
      </c>
      <c r="R34" s="564">
        <v>165.52687524675002</v>
      </c>
      <c r="S34" s="564">
        <v>172.96608554375413</v>
      </c>
      <c r="T34" s="564">
        <v>167.92271659135076</v>
      </c>
      <c r="U34" s="565">
        <v>171.99516766496947</v>
      </c>
    </row>
    <row r="35" spans="1:21" s="14" customFormat="1" ht="16.5" customHeight="1">
      <c r="A35" s="538">
        <f t="shared" si="0"/>
        <v>28</v>
      </c>
      <c r="B35" s="566" t="s">
        <v>276</v>
      </c>
      <c r="C35" s="453">
        <v>8575</v>
      </c>
      <c r="D35" s="453">
        <v>1388</v>
      </c>
      <c r="E35" s="453">
        <v>476</v>
      </c>
      <c r="F35" s="453">
        <v>9487</v>
      </c>
      <c r="G35" s="563">
        <f t="shared" si="1"/>
        <v>9963</v>
      </c>
      <c r="H35" s="453">
        <v>46147</v>
      </c>
      <c r="I35" s="453">
        <v>13083</v>
      </c>
      <c r="J35" s="453">
        <v>10058</v>
      </c>
      <c r="K35" s="453">
        <v>49172</v>
      </c>
      <c r="L35" s="453">
        <v>39739</v>
      </c>
      <c r="M35" s="453">
        <v>19491</v>
      </c>
      <c r="N35" s="563">
        <f t="shared" si="2"/>
        <v>59230</v>
      </c>
      <c r="O35" s="564">
        <v>163.64216654292545</v>
      </c>
      <c r="P35" s="564">
        <v>148.40371176790364</v>
      </c>
      <c r="Q35" s="564">
        <v>259.85922924407589</v>
      </c>
      <c r="R35" s="564">
        <v>138.84677261824422</v>
      </c>
      <c r="S35" s="564">
        <v>161.18851677612682</v>
      </c>
      <c r="T35" s="564">
        <v>160.65419947050239</v>
      </c>
      <c r="U35" s="565">
        <v>161.01759781428765</v>
      </c>
    </row>
    <row r="36" spans="1:21" s="14" customFormat="1" ht="16.5" customHeight="1">
      <c r="A36" s="538">
        <f t="shared" si="0"/>
        <v>29</v>
      </c>
      <c r="B36" s="566" t="s">
        <v>277</v>
      </c>
      <c r="C36" s="453">
        <v>1883</v>
      </c>
      <c r="D36" s="453">
        <v>603</v>
      </c>
      <c r="E36" s="453">
        <v>203</v>
      </c>
      <c r="F36" s="453">
        <v>2283</v>
      </c>
      <c r="G36" s="563">
        <f t="shared" si="1"/>
        <v>2486</v>
      </c>
      <c r="H36" s="453">
        <v>12282</v>
      </c>
      <c r="I36" s="453">
        <v>3579</v>
      </c>
      <c r="J36" s="453">
        <v>4738</v>
      </c>
      <c r="K36" s="453">
        <v>11123</v>
      </c>
      <c r="L36" s="453">
        <v>12186</v>
      </c>
      <c r="M36" s="453">
        <v>3675</v>
      </c>
      <c r="N36" s="563">
        <f t="shared" si="2"/>
        <v>15861</v>
      </c>
      <c r="O36" s="564">
        <v>196.42461128784248</v>
      </c>
      <c r="P36" s="564">
        <v>146.33786233586392</v>
      </c>
      <c r="Q36" s="564">
        <v>256.43997780873013</v>
      </c>
      <c r="R36" s="564">
        <v>153.97135875986578</v>
      </c>
      <c r="S36" s="564">
        <v>185.75197477038486</v>
      </c>
      <c r="T36" s="564">
        <v>188.42377756099725</v>
      </c>
      <c r="U36" s="565">
        <v>186.35131395718946</v>
      </c>
    </row>
    <row r="37" spans="1:21" s="14" customFormat="1" ht="16.5" customHeight="1">
      <c r="A37" s="538">
        <f t="shared" si="0"/>
        <v>30</v>
      </c>
      <c r="B37" s="566" t="s">
        <v>278</v>
      </c>
      <c r="C37" s="453">
        <v>1202</v>
      </c>
      <c r="D37" s="453">
        <v>380</v>
      </c>
      <c r="E37" s="453">
        <v>179</v>
      </c>
      <c r="F37" s="453">
        <v>1403</v>
      </c>
      <c r="G37" s="563">
        <f t="shared" si="1"/>
        <v>1582</v>
      </c>
      <c r="H37" s="453">
        <v>17705</v>
      </c>
      <c r="I37" s="453">
        <v>9281</v>
      </c>
      <c r="J37" s="453">
        <v>14945</v>
      </c>
      <c r="K37" s="453">
        <v>12041</v>
      </c>
      <c r="L37" s="453">
        <v>22386</v>
      </c>
      <c r="M37" s="453">
        <v>4600</v>
      </c>
      <c r="N37" s="563">
        <f t="shared" si="2"/>
        <v>26986</v>
      </c>
      <c r="O37" s="564">
        <v>159.83422954273024</v>
      </c>
      <c r="P37" s="564">
        <v>165.28659494364288</v>
      </c>
      <c r="Q37" s="564">
        <v>179.22430667868369</v>
      </c>
      <c r="R37" s="564">
        <v>137.580765192792</v>
      </c>
      <c r="S37" s="564">
        <v>156.09832441506131</v>
      </c>
      <c r="T37" s="564">
        <v>191.59911209683483</v>
      </c>
      <c r="U37" s="565">
        <v>161.51987419072893</v>
      </c>
    </row>
    <row r="38" spans="1:21" s="14" customFormat="1" ht="16.5" customHeight="1">
      <c r="A38" s="538">
        <f t="shared" si="0"/>
        <v>31</v>
      </c>
      <c r="B38" s="566" t="s">
        <v>146</v>
      </c>
      <c r="C38" s="453">
        <v>23900</v>
      </c>
      <c r="D38" s="453">
        <v>2431</v>
      </c>
      <c r="E38" s="453">
        <v>550</v>
      </c>
      <c r="F38" s="453">
        <v>25781</v>
      </c>
      <c r="G38" s="563">
        <f t="shared" si="1"/>
        <v>26331</v>
      </c>
      <c r="H38" s="453">
        <v>164016</v>
      </c>
      <c r="I38" s="453">
        <v>23463</v>
      </c>
      <c r="J38" s="453">
        <v>31544</v>
      </c>
      <c r="K38" s="453">
        <v>155935</v>
      </c>
      <c r="L38" s="453">
        <v>139635</v>
      </c>
      <c r="M38" s="453">
        <v>47844</v>
      </c>
      <c r="N38" s="563">
        <f t="shared" si="2"/>
        <v>187479</v>
      </c>
      <c r="O38" s="564">
        <v>176.14061320585535</v>
      </c>
      <c r="P38" s="564">
        <v>150.23319496744224</v>
      </c>
      <c r="Q38" s="564">
        <v>228.72877479172232</v>
      </c>
      <c r="R38" s="564">
        <v>161.57995921205006</v>
      </c>
      <c r="S38" s="564">
        <v>177.96146421560965</v>
      </c>
      <c r="T38" s="564">
        <v>158.43505778848171</v>
      </c>
      <c r="U38" s="565">
        <v>173.19649013333336</v>
      </c>
    </row>
    <row r="39" spans="1:21" s="14" customFormat="1" ht="16.5" customHeight="1">
      <c r="A39" s="538">
        <f t="shared" si="0"/>
        <v>32</v>
      </c>
      <c r="B39" s="566" t="s">
        <v>181</v>
      </c>
      <c r="C39" s="453">
        <v>8745</v>
      </c>
      <c r="D39" s="453">
        <v>1082</v>
      </c>
      <c r="E39" s="453">
        <v>412</v>
      </c>
      <c r="F39" s="453">
        <v>9415</v>
      </c>
      <c r="G39" s="563">
        <f t="shared" si="1"/>
        <v>9827</v>
      </c>
      <c r="H39" s="453">
        <v>52940</v>
      </c>
      <c r="I39" s="453">
        <v>10014</v>
      </c>
      <c r="J39" s="453">
        <v>11432</v>
      </c>
      <c r="K39" s="453">
        <v>51522</v>
      </c>
      <c r="L39" s="453">
        <v>44124</v>
      </c>
      <c r="M39" s="453">
        <v>18830</v>
      </c>
      <c r="N39" s="563">
        <f t="shared" si="2"/>
        <v>62954</v>
      </c>
      <c r="O39" s="564">
        <v>172.26334170867773</v>
      </c>
      <c r="P39" s="564">
        <v>161.42708896537573</v>
      </c>
      <c r="Q39" s="564">
        <v>244.61466531554538</v>
      </c>
      <c r="R39" s="564">
        <v>152.44431641690767</v>
      </c>
      <c r="S39" s="564">
        <v>175.99945292439176</v>
      </c>
      <c r="T39" s="564">
        <v>157.53177379717235</v>
      </c>
      <c r="U39" s="565">
        <v>170.7015776077078</v>
      </c>
    </row>
    <row r="40" spans="1:21" s="14" customFormat="1" ht="16.5" customHeight="1">
      <c r="A40" s="538">
        <f t="shared" si="0"/>
        <v>33</v>
      </c>
      <c r="B40" s="566" t="s">
        <v>6</v>
      </c>
      <c r="C40" s="453">
        <v>37795</v>
      </c>
      <c r="D40" s="453">
        <v>3413</v>
      </c>
      <c r="E40" s="453">
        <v>658</v>
      </c>
      <c r="F40" s="453">
        <v>40550</v>
      </c>
      <c r="G40" s="563">
        <f t="shared" si="1"/>
        <v>41208</v>
      </c>
      <c r="H40" s="453">
        <v>234575</v>
      </c>
      <c r="I40" s="453">
        <v>51666</v>
      </c>
      <c r="J40" s="453">
        <v>29626</v>
      </c>
      <c r="K40" s="453">
        <v>256615</v>
      </c>
      <c r="L40" s="453">
        <v>208414</v>
      </c>
      <c r="M40" s="453">
        <v>77827</v>
      </c>
      <c r="N40" s="563">
        <f t="shared" si="2"/>
        <v>286241</v>
      </c>
      <c r="O40" s="564">
        <v>168.64487180053811</v>
      </c>
      <c r="P40" s="564">
        <v>232.49262176665965</v>
      </c>
      <c r="Q40" s="564">
        <v>246.84426282075523</v>
      </c>
      <c r="R40" s="564">
        <v>170.46985978208355</v>
      </c>
      <c r="S40" s="564">
        <v>185.907064629812</v>
      </c>
      <c r="T40" s="564">
        <v>159.57042887576077</v>
      </c>
      <c r="U40" s="565">
        <v>178.91775317378699</v>
      </c>
    </row>
    <row r="41" spans="1:21" s="14" customFormat="1" ht="16.5" customHeight="1">
      <c r="A41" s="538">
        <f t="shared" si="0"/>
        <v>34</v>
      </c>
      <c r="B41" s="566" t="s">
        <v>7</v>
      </c>
      <c r="C41" s="453">
        <v>546265</v>
      </c>
      <c r="D41" s="453">
        <v>24720</v>
      </c>
      <c r="E41" s="453">
        <v>3387</v>
      </c>
      <c r="F41" s="453">
        <v>567598</v>
      </c>
      <c r="G41" s="563">
        <f t="shared" si="1"/>
        <v>570985</v>
      </c>
      <c r="H41" s="453">
        <v>3985296</v>
      </c>
      <c r="I41" s="453">
        <v>376460</v>
      </c>
      <c r="J41" s="453">
        <v>272984</v>
      </c>
      <c r="K41" s="453">
        <v>4088772</v>
      </c>
      <c r="L41" s="453">
        <v>2855425</v>
      </c>
      <c r="M41" s="453">
        <v>1506331</v>
      </c>
      <c r="N41" s="563">
        <f t="shared" si="2"/>
        <v>4361756</v>
      </c>
      <c r="O41" s="564">
        <v>215.2687153100363</v>
      </c>
      <c r="P41" s="564">
        <v>171.68919925204577</v>
      </c>
      <c r="Q41" s="564">
        <v>280.40318626945219</v>
      </c>
      <c r="R41" s="564">
        <v>207.3392615847919</v>
      </c>
      <c r="S41" s="564">
        <v>216.21756773014582</v>
      </c>
      <c r="T41" s="564">
        <v>203.53243626678949</v>
      </c>
      <c r="U41" s="565">
        <v>211.93713701322321</v>
      </c>
    </row>
    <row r="42" spans="1:21" s="14" customFormat="1" ht="16.5" customHeight="1">
      <c r="A42" s="538">
        <f t="shared" si="0"/>
        <v>35</v>
      </c>
      <c r="B42" s="566" t="s">
        <v>8</v>
      </c>
      <c r="C42" s="453">
        <v>132081</v>
      </c>
      <c r="D42" s="453">
        <v>9274</v>
      </c>
      <c r="E42" s="453">
        <v>1823</v>
      </c>
      <c r="F42" s="453">
        <v>139532</v>
      </c>
      <c r="G42" s="563">
        <f t="shared" si="1"/>
        <v>141355</v>
      </c>
      <c r="H42" s="453">
        <v>892304</v>
      </c>
      <c r="I42" s="453">
        <v>108991</v>
      </c>
      <c r="J42" s="453">
        <v>65746</v>
      </c>
      <c r="K42" s="453">
        <v>935549</v>
      </c>
      <c r="L42" s="453">
        <v>653946</v>
      </c>
      <c r="M42" s="453">
        <v>347349</v>
      </c>
      <c r="N42" s="563">
        <f t="shared" si="2"/>
        <v>1001295</v>
      </c>
      <c r="O42" s="564">
        <v>197.73120154249955</v>
      </c>
      <c r="P42" s="564">
        <v>204.47355467403116</v>
      </c>
      <c r="Q42" s="564">
        <v>293.43842246547223</v>
      </c>
      <c r="R42" s="564">
        <v>191.60814595985468</v>
      </c>
      <c r="S42" s="564">
        <v>210.6219534161753</v>
      </c>
      <c r="T42" s="564">
        <v>174.47902313056818</v>
      </c>
      <c r="U42" s="565">
        <v>198.39027307836994</v>
      </c>
    </row>
    <row r="43" spans="1:21" s="14" customFormat="1" ht="16.5" customHeight="1">
      <c r="A43" s="538">
        <f t="shared" si="0"/>
        <v>36</v>
      </c>
      <c r="B43" s="566" t="s">
        <v>9</v>
      </c>
      <c r="C43" s="453">
        <v>2574</v>
      </c>
      <c r="D43" s="453">
        <v>532</v>
      </c>
      <c r="E43" s="453">
        <v>285</v>
      </c>
      <c r="F43" s="453">
        <v>2821</v>
      </c>
      <c r="G43" s="563">
        <f t="shared" si="1"/>
        <v>3106</v>
      </c>
      <c r="H43" s="453">
        <v>19702</v>
      </c>
      <c r="I43" s="453">
        <v>6363</v>
      </c>
      <c r="J43" s="453">
        <v>10186</v>
      </c>
      <c r="K43" s="453">
        <v>15879</v>
      </c>
      <c r="L43" s="453">
        <v>18945</v>
      </c>
      <c r="M43" s="453">
        <v>7120</v>
      </c>
      <c r="N43" s="563">
        <f t="shared" si="2"/>
        <v>26065</v>
      </c>
      <c r="O43" s="564">
        <v>192.54687223920186</v>
      </c>
      <c r="P43" s="564">
        <v>137.9852883982696</v>
      </c>
      <c r="Q43" s="564">
        <v>245.35266382650846</v>
      </c>
      <c r="R43" s="564">
        <v>136.7599129303519</v>
      </c>
      <c r="S43" s="564">
        <v>179.76320890291282</v>
      </c>
      <c r="T43" s="564">
        <v>183.41425966418925</v>
      </c>
      <c r="U43" s="565">
        <v>180.73952878534263</v>
      </c>
    </row>
    <row r="44" spans="1:21" s="14" customFormat="1" ht="16.5" customHeight="1">
      <c r="A44" s="538">
        <f t="shared" si="0"/>
        <v>37</v>
      </c>
      <c r="B44" s="566" t="s">
        <v>10</v>
      </c>
      <c r="C44" s="453">
        <v>7016</v>
      </c>
      <c r="D44" s="453">
        <v>1140</v>
      </c>
      <c r="E44" s="453">
        <v>591</v>
      </c>
      <c r="F44" s="453">
        <v>7565</v>
      </c>
      <c r="G44" s="563">
        <f t="shared" si="1"/>
        <v>8156</v>
      </c>
      <c r="H44" s="453">
        <v>43214</v>
      </c>
      <c r="I44" s="453">
        <v>11116</v>
      </c>
      <c r="J44" s="453">
        <v>11525</v>
      </c>
      <c r="K44" s="453">
        <v>42805</v>
      </c>
      <c r="L44" s="453">
        <v>38845</v>
      </c>
      <c r="M44" s="453">
        <v>15485</v>
      </c>
      <c r="N44" s="563">
        <f t="shared" si="2"/>
        <v>54330</v>
      </c>
      <c r="O44" s="564">
        <v>178.02498477723518</v>
      </c>
      <c r="P44" s="564">
        <v>175.10773377965936</v>
      </c>
      <c r="Q44" s="564">
        <v>275.16137042162853</v>
      </c>
      <c r="R44" s="564">
        <v>149.15760132419541</v>
      </c>
      <c r="S44" s="564">
        <v>184.46288785831359</v>
      </c>
      <c r="T44" s="564">
        <v>159.34665850041569</v>
      </c>
      <c r="U44" s="565">
        <v>177.48891517186129</v>
      </c>
    </row>
    <row r="45" spans="1:21" s="14" customFormat="1" ht="16.5" customHeight="1">
      <c r="A45" s="538">
        <f t="shared" si="0"/>
        <v>38</v>
      </c>
      <c r="B45" s="566" t="s">
        <v>11</v>
      </c>
      <c r="C45" s="453">
        <v>32123</v>
      </c>
      <c r="D45" s="453">
        <v>3265</v>
      </c>
      <c r="E45" s="453">
        <v>485</v>
      </c>
      <c r="F45" s="453">
        <v>34903</v>
      </c>
      <c r="G45" s="563">
        <f t="shared" si="1"/>
        <v>35388</v>
      </c>
      <c r="H45" s="453">
        <v>220773</v>
      </c>
      <c r="I45" s="453">
        <v>30465</v>
      </c>
      <c r="J45" s="453">
        <v>20917</v>
      </c>
      <c r="K45" s="453">
        <v>230321</v>
      </c>
      <c r="L45" s="453">
        <v>192850</v>
      </c>
      <c r="M45" s="453">
        <v>58388</v>
      </c>
      <c r="N45" s="563">
        <f t="shared" si="2"/>
        <v>251238</v>
      </c>
      <c r="O45" s="564">
        <v>180.26373613338521</v>
      </c>
      <c r="P45" s="564">
        <v>143.1818506951154</v>
      </c>
      <c r="Q45" s="564">
        <v>278.49752082383657</v>
      </c>
      <c r="R45" s="564">
        <v>167.06591977650905</v>
      </c>
      <c r="S45" s="564">
        <v>182.02815960648093</v>
      </c>
      <c r="T45" s="564">
        <v>156.28259690812916</v>
      </c>
      <c r="U45" s="565">
        <v>176.37018811576439</v>
      </c>
    </row>
    <row r="46" spans="1:21" s="14" customFormat="1" ht="16.5" customHeight="1">
      <c r="A46" s="538">
        <f t="shared" si="0"/>
        <v>39</v>
      </c>
      <c r="B46" s="566" t="s">
        <v>12</v>
      </c>
      <c r="C46" s="453">
        <v>7778</v>
      </c>
      <c r="D46" s="453">
        <v>1045</v>
      </c>
      <c r="E46" s="453">
        <v>390</v>
      </c>
      <c r="F46" s="453">
        <v>8433</v>
      </c>
      <c r="G46" s="563">
        <f t="shared" si="1"/>
        <v>8823</v>
      </c>
      <c r="H46" s="453">
        <v>63347</v>
      </c>
      <c r="I46" s="453">
        <v>10329</v>
      </c>
      <c r="J46" s="453">
        <v>7511</v>
      </c>
      <c r="K46" s="453">
        <v>66165</v>
      </c>
      <c r="L46" s="453">
        <v>48177</v>
      </c>
      <c r="M46" s="453">
        <v>25499</v>
      </c>
      <c r="N46" s="563">
        <f t="shared" si="2"/>
        <v>73676</v>
      </c>
      <c r="O46" s="564">
        <v>190.26789747202415</v>
      </c>
      <c r="P46" s="564">
        <v>176.40932724372917</v>
      </c>
      <c r="Q46" s="564">
        <v>278.87117077998141</v>
      </c>
      <c r="R46" s="564">
        <v>177.85367105526686</v>
      </c>
      <c r="S46" s="564">
        <v>202.35954471274701</v>
      </c>
      <c r="T46" s="564">
        <v>162.38489777707301</v>
      </c>
      <c r="U46" s="565">
        <v>188.57726793017136</v>
      </c>
    </row>
    <row r="47" spans="1:21" s="14" customFormat="1" ht="16.5" customHeight="1">
      <c r="A47" s="538">
        <f t="shared" si="0"/>
        <v>40</v>
      </c>
      <c r="B47" s="566" t="s">
        <v>13</v>
      </c>
      <c r="C47" s="453">
        <v>3530</v>
      </c>
      <c r="D47" s="453">
        <v>672</v>
      </c>
      <c r="E47" s="453">
        <v>197</v>
      </c>
      <c r="F47" s="453">
        <v>4005</v>
      </c>
      <c r="G47" s="563">
        <f t="shared" si="1"/>
        <v>4202</v>
      </c>
      <c r="H47" s="453">
        <v>22497</v>
      </c>
      <c r="I47" s="453">
        <v>5135</v>
      </c>
      <c r="J47" s="453">
        <v>3904</v>
      </c>
      <c r="K47" s="453">
        <v>23728</v>
      </c>
      <c r="L47" s="453">
        <v>21746</v>
      </c>
      <c r="M47" s="453">
        <v>5886</v>
      </c>
      <c r="N47" s="563">
        <f t="shared" si="2"/>
        <v>27632</v>
      </c>
      <c r="O47" s="564">
        <v>185.5389506338154</v>
      </c>
      <c r="P47" s="564">
        <v>137.45617470528742</v>
      </c>
      <c r="Q47" s="564">
        <v>293.30629537113538</v>
      </c>
      <c r="R47" s="564">
        <v>158.15595998377984</v>
      </c>
      <c r="S47" s="564">
        <v>178.65099333413207</v>
      </c>
      <c r="T47" s="564">
        <v>173.28665341042006</v>
      </c>
      <c r="U47" s="565">
        <v>177.54479332464089</v>
      </c>
    </row>
    <row r="48" spans="1:21" s="14" customFormat="1" ht="16.5" customHeight="1">
      <c r="A48" s="538">
        <f t="shared" si="0"/>
        <v>41</v>
      </c>
      <c r="B48" s="566" t="s">
        <v>89</v>
      </c>
      <c r="C48" s="453">
        <v>44810</v>
      </c>
      <c r="D48" s="453">
        <v>5972</v>
      </c>
      <c r="E48" s="453">
        <v>556</v>
      </c>
      <c r="F48" s="453">
        <v>50226</v>
      </c>
      <c r="G48" s="563">
        <f t="shared" si="1"/>
        <v>50782</v>
      </c>
      <c r="H48" s="453">
        <v>507439</v>
      </c>
      <c r="I48" s="453">
        <v>71623</v>
      </c>
      <c r="J48" s="453">
        <v>29540</v>
      </c>
      <c r="K48" s="453">
        <v>549522</v>
      </c>
      <c r="L48" s="453">
        <v>422405</v>
      </c>
      <c r="M48" s="453">
        <v>156657</v>
      </c>
      <c r="N48" s="563">
        <f t="shared" si="2"/>
        <v>579062</v>
      </c>
      <c r="O48" s="564">
        <v>238.59529780425518</v>
      </c>
      <c r="P48" s="564">
        <v>173.97264137378733</v>
      </c>
      <c r="Q48" s="564">
        <v>367.43907094545864</v>
      </c>
      <c r="R48" s="564">
        <v>223.81834678003574</v>
      </c>
      <c r="S48" s="564">
        <v>244.81617786348625</v>
      </c>
      <c r="T48" s="564">
        <v>193.55499006161821</v>
      </c>
      <c r="U48" s="565">
        <v>231.44947361633402</v>
      </c>
    </row>
    <row r="49" spans="1:21" s="14" customFormat="1" ht="16.5" customHeight="1">
      <c r="A49" s="538">
        <f t="shared" si="0"/>
        <v>42</v>
      </c>
      <c r="B49" s="566" t="s">
        <v>279</v>
      </c>
      <c r="C49" s="453">
        <v>44960</v>
      </c>
      <c r="D49" s="453">
        <v>4758</v>
      </c>
      <c r="E49" s="453">
        <v>921</v>
      </c>
      <c r="F49" s="453">
        <v>48797</v>
      </c>
      <c r="G49" s="563">
        <f t="shared" si="1"/>
        <v>49718</v>
      </c>
      <c r="H49" s="453">
        <v>309532</v>
      </c>
      <c r="I49" s="453">
        <v>42864</v>
      </c>
      <c r="J49" s="453">
        <v>51409</v>
      </c>
      <c r="K49" s="453">
        <v>300987</v>
      </c>
      <c r="L49" s="453">
        <v>271028</v>
      </c>
      <c r="M49" s="453">
        <v>81368</v>
      </c>
      <c r="N49" s="563">
        <f t="shared" si="2"/>
        <v>352396</v>
      </c>
      <c r="O49" s="564">
        <v>172.10816112311556</v>
      </c>
      <c r="P49" s="564">
        <v>143.68571171071326</v>
      </c>
      <c r="Q49" s="564">
        <v>236.68025453546286</v>
      </c>
      <c r="R49" s="564">
        <v>157.40121231054005</v>
      </c>
      <c r="S49" s="564">
        <v>171.18715235472541</v>
      </c>
      <c r="T49" s="564">
        <v>160.87014842086941</v>
      </c>
      <c r="U49" s="565">
        <v>169.01666776408527</v>
      </c>
    </row>
    <row r="50" spans="1:21" s="14" customFormat="1" ht="16.5" customHeight="1">
      <c r="A50" s="538">
        <f t="shared" si="0"/>
        <v>43</v>
      </c>
      <c r="B50" s="566" t="s">
        <v>84</v>
      </c>
      <c r="C50" s="453">
        <v>9739</v>
      </c>
      <c r="D50" s="453">
        <v>1486</v>
      </c>
      <c r="E50" s="453">
        <v>477</v>
      </c>
      <c r="F50" s="453">
        <v>10748</v>
      </c>
      <c r="G50" s="563">
        <f t="shared" si="1"/>
        <v>11225</v>
      </c>
      <c r="H50" s="453">
        <v>78649</v>
      </c>
      <c r="I50" s="453">
        <v>14496</v>
      </c>
      <c r="J50" s="453">
        <v>15010</v>
      </c>
      <c r="K50" s="453">
        <v>78135</v>
      </c>
      <c r="L50" s="453">
        <v>69170</v>
      </c>
      <c r="M50" s="453">
        <v>23975</v>
      </c>
      <c r="N50" s="563">
        <f t="shared" si="2"/>
        <v>93145</v>
      </c>
      <c r="O50" s="564">
        <v>182.85786312616005</v>
      </c>
      <c r="P50" s="564">
        <v>173.1817112220071</v>
      </c>
      <c r="Q50" s="564">
        <v>270.43813341159267</v>
      </c>
      <c r="R50" s="564">
        <v>163.93154193042761</v>
      </c>
      <c r="S50" s="564">
        <v>186.55705264157979</v>
      </c>
      <c r="T50" s="564">
        <v>165.88732755357532</v>
      </c>
      <c r="U50" s="565">
        <v>181.50164831417393</v>
      </c>
    </row>
    <row r="51" spans="1:21" s="14" customFormat="1" ht="16.5" customHeight="1">
      <c r="A51" s="538">
        <f t="shared" si="0"/>
        <v>44</v>
      </c>
      <c r="B51" s="566" t="s">
        <v>85</v>
      </c>
      <c r="C51" s="453">
        <v>12362</v>
      </c>
      <c r="D51" s="453">
        <v>1427</v>
      </c>
      <c r="E51" s="453">
        <v>511</v>
      </c>
      <c r="F51" s="453">
        <v>13278</v>
      </c>
      <c r="G51" s="563">
        <f t="shared" si="1"/>
        <v>13789</v>
      </c>
      <c r="H51" s="453">
        <v>97590</v>
      </c>
      <c r="I51" s="453">
        <v>18277</v>
      </c>
      <c r="J51" s="453">
        <v>20263</v>
      </c>
      <c r="K51" s="453">
        <v>95604</v>
      </c>
      <c r="L51" s="453">
        <v>87451</v>
      </c>
      <c r="M51" s="453">
        <v>28416</v>
      </c>
      <c r="N51" s="563">
        <f t="shared" si="2"/>
        <v>115867</v>
      </c>
      <c r="O51" s="564">
        <v>160.44474313187516</v>
      </c>
      <c r="P51" s="564">
        <v>138.46517580012835</v>
      </c>
      <c r="Q51" s="564">
        <v>214.72797019258329</v>
      </c>
      <c r="R51" s="564">
        <v>144.55567653671986</v>
      </c>
      <c r="S51" s="564">
        <v>160.34170811177111</v>
      </c>
      <c r="T51" s="564">
        <v>148.22870017154932</v>
      </c>
      <c r="U51" s="565">
        <v>157.52948357109256</v>
      </c>
    </row>
    <row r="52" spans="1:21" s="14" customFormat="1" ht="16.5" customHeight="1">
      <c r="A52" s="538">
        <f t="shared" si="0"/>
        <v>45</v>
      </c>
      <c r="B52" s="566" t="s">
        <v>86</v>
      </c>
      <c r="C52" s="453">
        <v>26510</v>
      </c>
      <c r="D52" s="453">
        <v>2989</v>
      </c>
      <c r="E52" s="453">
        <v>708</v>
      </c>
      <c r="F52" s="453">
        <v>28791</v>
      </c>
      <c r="G52" s="563">
        <f t="shared" si="1"/>
        <v>29499</v>
      </c>
      <c r="H52" s="453">
        <v>238753</v>
      </c>
      <c r="I52" s="453">
        <v>31355</v>
      </c>
      <c r="J52" s="453">
        <v>20102</v>
      </c>
      <c r="K52" s="453">
        <v>250006</v>
      </c>
      <c r="L52" s="453">
        <v>185523</v>
      </c>
      <c r="M52" s="453">
        <v>84585</v>
      </c>
      <c r="N52" s="563">
        <f t="shared" si="2"/>
        <v>270108</v>
      </c>
      <c r="O52" s="564">
        <v>194.28755805510568</v>
      </c>
      <c r="P52" s="564">
        <v>160.69473300644816</v>
      </c>
      <c r="Q52" s="564">
        <v>236.90946592022124</v>
      </c>
      <c r="R52" s="564">
        <v>187.02233084422932</v>
      </c>
      <c r="S52" s="564">
        <v>200.66686943731878</v>
      </c>
      <c r="T52" s="564">
        <v>167.87792453092592</v>
      </c>
      <c r="U52" s="565">
        <v>190.8751892304557</v>
      </c>
    </row>
    <row r="53" spans="1:21" s="14" customFormat="1" ht="16.5" customHeight="1">
      <c r="A53" s="538">
        <f t="shared" si="0"/>
        <v>46</v>
      </c>
      <c r="B53" s="562" t="s">
        <v>366</v>
      </c>
      <c r="C53" s="453">
        <v>15788</v>
      </c>
      <c r="D53" s="453">
        <v>1900</v>
      </c>
      <c r="E53" s="453">
        <v>428</v>
      </c>
      <c r="F53" s="453">
        <v>17260</v>
      </c>
      <c r="G53" s="563">
        <f t="shared" si="1"/>
        <v>17688</v>
      </c>
      <c r="H53" s="453">
        <v>141666</v>
      </c>
      <c r="I53" s="453">
        <v>25390</v>
      </c>
      <c r="J53" s="453">
        <v>21558</v>
      </c>
      <c r="K53" s="453">
        <v>145498</v>
      </c>
      <c r="L53" s="453">
        <v>135502</v>
      </c>
      <c r="M53" s="453">
        <v>31554</v>
      </c>
      <c r="N53" s="563">
        <f t="shared" si="2"/>
        <v>167056</v>
      </c>
      <c r="O53" s="564">
        <v>166.77660454345929</v>
      </c>
      <c r="P53" s="564">
        <v>155.46672452129573</v>
      </c>
      <c r="Q53" s="564">
        <v>253.22246394194676</v>
      </c>
      <c r="R53" s="564">
        <v>151.90195367464096</v>
      </c>
      <c r="S53" s="564">
        <v>166.77416076511429</v>
      </c>
      <c r="T53" s="564">
        <v>158.20174121503015</v>
      </c>
      <c r="U53" s="565">
        <v>165.235867139851</v>
      </c>
    </row>
    <row r="54" spans="1:21" s="14" customFormat="1" ht="16.5" customHeight="1">
      <c r="A54" s="538">
        <f t="shared" si="0"/>
        <v>47</v>
      </c>
      <c r="B54" s="566" t="s">
        <v>87</v>
      </c>
      <c r="C54" s="453">
        <v>6920</v>
      </c>
      <c r="D54" s="453">
        <v>996</v>
      </c>
      <c r="E54" s="453">
        <v>334</v>
      </c>
      <c r="F54" s="453">
        <v>7582</v>
      </c>
      <c r="G54" s="563">
        <f t="shared" si="1"/>
        <v>7916</v>
      </c>
      <c r="H54" s="453">
        <v>82364</v>
      </c>
      <c r="I54" s="453">
        <v>17594</v>
      </c>
      <c r="J54" s="453">
        <v>19930</v>
      </c>
      <c r="K54" s="453">
        <v>80028</v>
      </c>
      <c r="L54" s="453">
        <v>79326</v>
      </c>
      <c r="M54" s="453">
        <v>20632</v>
      </c>
      <c r="N54" s="563">
        <f t="shared" si="2"/>
        <v>99958</v>
      </c>
      <c r="O54" s="564">
        <v>144.2641906105726</v>
      </c>
      <c r="P54" s="564">
        <v>150.5325992070151</v>
      </c>
      <c r="Q54" s="564">
        <v>200.63160656978161</v>
      </c>
      <c r="R54" s="564">
        <v>130.61895186817037</v>
      </c>
      <c r="S54" s="564">
        <v>144.15117966354521</v>
      </c>
      <c r="T54" s="564">
        <v>149.90139413719558</v>
      </c>
      <c r="U54" s="565">
        <v>145.30717564227388</v>
      </c>
    </row>
    <row r="55" spans="1:21" s="14" customFormat="1" ht="16.5" customHeight="1">
      <c r="A55" s="538">
        <f t="shared" si="0"/>
        <v>48</v>
      </c>
      <c r="B55" s="566" t="s">
        <v>195</v>
      </c>
      <c r="C55" s="453">
        <v>38974</v>
      </c>
      <c r="D55" s="453">
        <v>3726</v>
      </c>
      <c r="E55" s="453">
        <v>616</v>
      </c>
      <c r="F55" s="453">
        <v>42084</v>
      </c>
      <c r="G55" s="563">
        <f t="shared" si="1"/>
        <v>42700</v>
      </c>
      <c r="H55" s="453">
        <v>242359</v>
      </c>
      <c r="I55" s="453">
        <v>29268</v>
      </c>
      <c r="J55" s="453">
        <v>20497</v>
      </c>
      <c r="K55" s="453">
        <v>251130</v>
      </c>
      <c r="L55" s="453">
        <v>189525</v>
      </c>
      <c r="M55" s="453">
        <v>82102</v>
      </c>
      <c r="N55" s="563">
        <f t="shared" si="2"/>
        <v>271627</v>
      </c>
      <c r="O55" s="564">
        <v>171.89913940258327</v>
      </c>
      <c r="P55" s="564">
        <v>162.57715081102319</v>
      </c>
      <c r="Q55" s="564">
        <v>242.02661759790001</v>
      </c>
      <c r="R55" s="564">
        <v>164.63449514575615</v>
      </c>
      <c r="S55" s="564">
        <v>175.20250489723043</v>
      </c>
      <c r="T55" s="564">
        <v>161.53514466301644</v>
      </c>
      <c r="U55" s="565">
        <v>171.0511684245858</v>
      </c>
    </row>
    <row r="56" spans="1:21" s="14" customFormat="1" ht="16.5" customHeight="1">
      <c r="A56" s="538">
        <f t="shared" si="0"/>
        <v>49</v>
      </c>
      <c r="B56" s="566" t="s">
        <v>196</v>
      </c>
      <c r="C56" s="453">
        <v>2291</v>
      </c>
      <c r="D56" s="453">
        <v>495</v>
      </c>
      <c r="E56" s="453">
        <v>236</v>
      </c>
      <c r="F56" s="453">
        <v>2550</v>
      </c>
      <c r="G56" s="563">
        <f t="shared" si="1"/>
        <v>2786</v>
      </c>
      <c r="H56" s="453">
        <v>23115</v>
      </c>
      <c r="I56" s="453">
        <v>9137</v>
      </c>
      <c r="J56" s="453">
        <v>12034</v>
      </c>
      <c r="K56" s="453">
        <v>20218</v>
      </c>
      <c r="L56" s="453">
        <v>24728</v>
      </c>
      <c r="M56" s="453">
        <v>7524</v>
      </c>
      <c r="N56" s="563">
        <f t="shared" si="2"/>
        <v>32252</v>
      </c>
      <c r="O56" s="564">
        <v>171.10010566805863</v>
      </c>
      <c r="P56" s="564">
        <v>156.58022646809539</v>
      </c>
      <c r="Q56" s="564">
        <v>218.42305232622724</v>
      </c>
      <c r="R56" s="564">
        <v>134.7531326680346</v>
      </c>
      <c r="S56" s="564">
        <v>164.72820084599519</v>
      </c>
      <c r="T56" s="564">
        <v>176.77018837477729</v>
      </c>
      <c r="U56" s="565">
        <v>167.38876406302612</v>
      </c>
    </row>
    <row r="57" spans="1:21" s="14" customFormat="1" ht="16.5" customHeight="1">
      <c r="A57" s="538">
        <f t="shared" si="0"/>
        <v>50</v>
      </c>
      <c r="B57" s="566" t="s">
        <v>197</v>
      </c>
      <c r="C57" s="453">
        <v>6668</v>
      </c>
      <c r="D57" s="453">
        <v>907</v>
      </c>
      <c r="E57" s="453">
        <v>234</v>
      </c>
      <c r="F57" s="453">
        <v>7341</v>
      </c>
      <c r="G57" s="563">
        <f t="shared" si="1"/>
        <v>7575</v>
      </c>
      <c r="H57" s="453">
        <v>38793</v>
      </c>
      <c r="I57" s="453">
        <v>7112</v>
      </c>
      <c r="J57" s="453">
        <v>4904</v>
      </c>
      <c r="K57" s="453">
        <v>41001</v>
      </c>
      <c r="L57" s="453">
        <v>34237</v>
      </c>
      <c r="M57" s="453">
        <v>11668</v>
      </c>
      <c r="N57" s="563">
        <f t="shared" si="2"/>
        <v>45905</v>
      </c>
      <c r="O57" s="564">
        <v>159.47249589936845</v>
      </c>
      <c r="P57" s="564">
        <v>134.68266003989362</v>
      </c>
      <c r="Q57" s="564">
        <v>285.07963967687107</v>
      </c>
      <c r="R57" s="564">
        <v>140.02771156992307</v>
      </c>
      <c r="S57" s="564">
        <v>155.50196493451529</v>
      </c>
      <c r="T57" s="564">
        <v>158.43331665697113</v>
      </c>
      <c r="U57" s="565">
        <v>156.22594755215221</v>
      </c>
    </row>
    <row r="58" spans="1:21" s="14" customFormat="1" ht="16.5" customHeight="1">
      <c r="A58" s="538">
        <f t="shared" si="0"/>
        <v>51</v>
      </c>
      <c r="B58" s="566" t="s">
        <v>198</v>
      </c>
      <c r="C58" s="453">
        <v>5765</v>
      </c>
      <c r="D58" s="453">
        <v>1172</v>
      </c>
      <c r="E58" s="453">
        <v>275</v>
      </c>
      <c r="F58" s="453">
        <v>6662</v>
      </c>
      <c r="G58" s="563">
        <f t="shared" si="1"/>
        <v>6937</v>
      </c>
      <c r="H58" s="453">
        <v>33182</v>
      </c>
      <c r="I58" s="453">
        <v>7049</v>
      </c>
      <c r="J58" s="453">
        <v>6846</v>
      </c>
      <c r="K58" s="453">
        <v>33385</v>
      </c>
      <c r="L58" s="453">
        <v>30618</v>
      </c>
      <c r="M58" s="453">
        <v>9613</v>
      </c>
      <c r="N58" s="563">
        <f t="shared" si="2"/>
        <v>40231</v>
      </c>
      <c r="O58" s="564">
        <v>172.77916482697393</v>
      </c>
      <c r="P58" s="564">
        <v>136.98863334009073</v>
      </c>
      <c r="Q58" s="564">
        <v>278.47143044786003</v>
      </c>
      <c r="R58" s="564">
        <v>143.74105890865832</v>
      </c>
      <c r="S58" s="564">
        <v>167.24516649866328</v>
      </c>
      <c r="T58" s="564">
        <v>167.58123531698411</v>
      </c>
      <c r="U58" s="565">
        <v>167.32199406334428</v>
      </c>
    </row>
    <row r="59" spans="1:21" s="14" customFormat="1" ht="16.5" customHeight="1">
      <c r="A59" s="538">
        <f t="shared" si="0"/>
        <v>52</v>
      </c>
      <c r="B59" s="566" t="s">
        <v>199</v>
      </c>
      <c r="C59" s="453">
        <v>13332</v>
      </c>
      <c r="D59" s="453">
        <v>1365</v>
      </c>
      <c r="E59" s="453">
        <v>503</v>
      </c>
      <c r="F59" s="453">
        <v>14194</v>
      </c>
      <c r="G59" s="563">
        <f t="shared" si="1"/>
        <v>14697</v>
      </c>
      <c r="H59" s="453">
        <v>80218</v>
      </c>
      <c r="I59" s="453">
        <v>11645</v>
      </c>
      <c r="J59" s="453">
        <v>12573</v>
      </c>
      <c r="K59" s="453">
        <v>79290</v>
      </c>
      <c r="L59" s="453">
        <v>59822</v>
      </c>
      <c r="M59" s="453">
        <v>32041</v>
      </c>
      <c r="N59" s="563">
        <f t="shared" si="2"/>
        <v>91863</v>
      </c>
      <c r="O59" s="564">
        <v>158.0076915429965</v>
      </c>
      <c r="P59" s="564">
        <v>153.56683276881324</v>
      </c>
      <c r="Q59" s="564">
        <v>263.84338148500092</v>
      </c>
      <c r="R59" s="564">
        <v>138.60589218864141</v>
      </c>
      <c r="S59" s="564">
        <v>159.93443403165952</v>
      </c>
      <c r="T59" s="564">
        <v>152.8136229433093</v>
      </c>
      <c r="U59" s="565">
        <v>157.54390195018632</v>
      </c>
    </row>
    <row r="60" spans="1:21" s="14" customFormat="1" ht="16.5" customHeight="1">
      <c r="A60" s="538">
        <f t="shared" si="0"/>
        <v>53</v>
      </c>
      <c r="B60" s="566" t="s">
        <v>200</v>
      </c>
      <c r="C60" s="453">
        <v>7313</v>
      </c>
      <c r="D60" s="453">
        <v>827</v>
      </c>
      <c r="E60" s="453">
        <v>392</v>
      </c>
      <c r="F60" s="453">
        <v>7748</v>
      </c>
      <c r="G60" s="563">
        <f t="shared" si="1"/>
        <v>8140</v>
      </c>
      <c r="H60" s="453">
        <v>47718</v>
      </c>
      <c r="I60" s="453">
        <v>10342</v>
      </c>
      <c r="J60" s="453">
        <v>15870</v>
      </c>
      <c r="K60" s="453">
        <v>42190</v>
      </c>
      <c r="L60" s="453">
        <v>43474</v>
      </c>
      <c r="M60" s="453">
        <v>14586</v>
      </c>
      <c r="N60" s="563">
        <f t="shared" si="2"/>
        <v>58060</v>
      </c>
      <c r="O60" s="564">
        <v>177.51397736761425</v>
      </c>
      <c r="P60" s="564">
        <v>154.39224670442539</v>
      </c>
      <c r="Q60" s="564">
        <v>230.54952291372345</v>
      </c>
      <c r="R60" s="564">
        <v>151.55264242562006</v>
      </c>
      <c r="S60" s="564">
        <v>174.99300650445002</v>
      </c>
      <c r="T60" s="564">
        <v>170.69832543893608</v>
      </c>
      <c r="U60" s="565">
        <v>173.93357938442873</v>
      </c>
    </row>
    <row r="61" spans="1:21" s="14" customFormat="1" ht="16.5" customHeight="1">
      <c r="A61" s="538">
        <f t="shared" si="0"/>
        <v>54</v>
      </c>
      <c r="B61" s="566" t="s">
        <v>317</v>
      </c>
      <c r="C61" s="453">
        <v>22721</v>
      </c>
      <c r="D61" s="453">
        <v>2691</v>
      </c>
      <c r="E61" s="453">
        <v>529</v>
      </c>
      <c r="F61" s="453">
        <v>24883</v>
      </c>
      <c r="G61" s="563">
        <f t="shared" si="1"/>
        <v>25412</v>
      </c>
      <c r="H61" s="453">
        <v>180979</v>
      </c>
      <c r="I61" s="453">
        <v>21518</v>
      </c>
      <c r="J61" s="453">
        <v>18877</v>
      </c>
      <c r="K61" s="453">
        <v>183620</v>
      </c>
      <c r="L61" s="453">
        <v>143798</v>
      </c>
      <c r="M61" s="453">
        <v>58699</v>
      </c>
      <c r="N61" s="563">
        <f t="shared" si="2"/>
        <v>202497</v>
      </c>
      <c r="O61" s="564">
        <v>194.32766350485855</v>
      </c>
      <c r="P61" s="564">
        <v>154.25724357335304</v>
      </c>
      <c r="Q61" s="564">
        <v>263.2282047330238</v>
      </c>
      <c r="R61" s="564">
        <v>183.03041425510901</v>
      </c>
      <c r="S61" s="564">
        <v>201.68825794800983</v>
      </c>
      <c r="T61" s="564">
        <v>161.65030816247483</v>
      </c>
      <c r="U61" s="565">
        <v>190.60340761226291</v>
      </c>
    </row>
    <row r="62" spans="1:21" s="14" customFormat="1" ht="16.5" customHeight="1">
      <c r="A62" s="538">
        <f t="shared" si="0"/>
        <v>55</v>
      </c>
      <c r="B62" s="566" t="s">
        <v>318</v>
      </c>
      <c r="C62" s="453">
        <v>25459</v>
      </c>
      <c r="D62" s="453">
        <v>2876</v>
      </c>
      <c r="E62" s="453">
        <v>723</v>
      </c>
      <c r="F62" s="453">
        <v>27612</v>
      </c>
      <c r="G62" s="563">
        <f t="shared" si="1"/>
        <v>28335</v>
      </c>
      <c r="H62" s="453">
        <v>160043</v>
      </c>
      <c r="I62" s="453">
        <v>26790</v>
      </c>
      <c r="J62" s="453">
        <v>27376</v>
      </c>
      <c r="K62" s="453">
        <v>159457</v>
      </c>
      <c r="L62" s="453">
        <v>126320</v>
      </c>
      <c r="M62" s="453">
        <v>60513</v>
      </c>
      <c r="N62" s="563">
        <f t="shared" si="2"/>
        <v>186833</v>
      </c>
      <c r="O62" s="564">
        <v>170.5117427294602</v>
      </c>
      <c r="P62" s="564">
        <v>150.27567952810665</v>
      </c>
      <c r="Q62" s="564">
        <v>258.2589324842657</v>
      </c>
      <c r="R62" s="564">
        <v>151.05922117243506</v>
      </c>
      <c r="S62" s="564">
        <v>172.34186890923209</v>
      </c>
      <c r="T62" s="564">
        <v>158.22395856260803</v>
      </c>
      <c r="U62" s="565">
        <v>167.94304053908888</v>
      </c>
    </row>
    <row r="63" spans="1:21" s="14" customFormat="1" ht="16.5" customHeight="1">
      <c r="A63" s="538">
        <f t="shared" si="0"/>
        <v>56</v>
      </c>
      <c r="B63" s="566" t="s">
        <v>233</v>
      </c>
      <c r="C63" s="453">
        <v>2257</v>
      </c>
      <c r="D63" s="453">
        <v>358</v>
      </c>
      <c r="E63" s="453">
        <v>202</v>
      </c>
      <c r="F63" s="453">
        <v>2413</v>
      </c>
      <c r="G63" s="563">
        <f t="shared" si="1"/>
        <v>2615</v>
      </c>
      <c r="H63" s="453">
        <v>25064</v>
      </c>
      <c r="I63" s="453">
        <v>6060</v>
      </c>
      <c r="J63" s="453">
        <v>12567</v>
      </c>
      <c r="K63" s="453">
        <v>18557</v>
      </c>
      <c r="L63" s="453">
        <v>25581</v>
      </c>
      <c r="M63" s="453">
        <v>5543</v>
      </c>
      <c r="N63" s="563">
        <f t="shared" si="2"/>
        <v>31124</v>
      </c>
      <c r="O63" s="564">
        <v>171.53717338043842</v>
      </c>
      <c r="P63" s="564">
        <v>144.61769644754992</v>
      </c>
      <c r="Q63" s="564">
        <v>201.18353126176481</v>
      </c>
      <c r="R63" s="564">
        <v>141.25091782819919</v>
      </c>
      <c r="S63" s="564">
        <v>166.09346853813543</v>
      </c>
      <c r="T63" s="564">
        <v>172.07933019282328</v>
      </c>
      <c r="U63" s="565">
        <v>167.07988492907913</v>
      </c>
    </row>
    <row r="64" spans="1:21" s="14" customFormat="1" ht="16.5" customHeight="1">
      <c r="A64" s="538">
        <f t="shared" si="0"/>
        <v>57</v>
      </c>
      <c r="B64" s="566" t="s">
        <v>25</v>
      </c>
      <c r="C64" s="453">
        <v>3838</v>
      </c>
      <c r="D64" s="453">
        <v>636</v>
      </c>
      <c r="E64" s="453">
        <v>237</v>
      </c>
      <c r="F64" s="453">
        <v>4237</v>
      </c>
      <c r="G64" s="563">
        <f t="shared" si="1"/>
        <v>4474</v>
      </c>
      <c r="H64" s="453">
        <v>22777</v>
      </c>
      <c r="I64" s="453">
        <v>4666</v>
      </c>
      <c r="J64" s="453">
        <v>4903</v>
      </c>
      <c r="K64" s="453">
        <v>22540</v>
      </c>
      <c r="L64" s="453">
        <v>18423</v>
      </c>
      <c r="M64" s="453">
        <v>9020</v>
      </c>
      <c r="N64" s="563">
        <f t="shared" si="2"/>
        <v>27443</v>
      </c>
      <c r="O64" s="564">
        <v>163.67180997373382</v>
      </c>
      <c r="P64" s="564">
        <v>151.89727064242379</v>
      </c>
      <c r="Q64" s="564">
        <v>274.15900633464565</v>
      </c>
      <c r="R64" s="564">
        <v>136.36069911010176</v>
      </c>
      <c r="S64" s="564">
        <v>165.10306563651383</v>
      </c>
      <c r="T64" s="564">
        <v>155.08821895565256</v>
      </c>
      <c r="U64" s="565">
        <v>161.92572352277716</v>
      </c>
    </row>
    <row r="65" spans="1:21" s="14" customFormat="1" ht="16.5" customHeight="1">
      <c r="A65" s="538">
        <f t="shared" si="0"/>
        <v>58</v>
      </c>
      <c r="B65" s="566" t="s">
        <v>26</v>
      </c>
      <c r="C65" s="453">
        <v>9416</v>
      </c>
      <c r="D65" s="453">
        <v>1491</v>
      </c>
      <c r="E65" s="453">
        <v>535</v>
      </c>
      <c r="F65" s="453">
        <v>10372</v>
      </c>
      <c r="G65" s="563">
        <f t="shared" si="1"/>
        <v>10907</v>
      </c>
      <c r="H65" s="453">
        <v>64430</v>
      </c>
      <c r="I65" s="453">
        <v>20923</v>
      </c>
      <c r="J65" s="453">
        <v>18743</v>
      </c>
      <c r="K65" s="453">
        <v>66610</v>
      </c>
      <c r="L65" s="453">
        <v>65820</v>
      </c>
      <c r="M65" s="453">
        <v>19533</v>
      </c>
      <c r="N65" s="563">
        <f t="shared" si="2"/>
        <v>85353</v>
      </c>
      <c r="O65" s="564">
        <v>184.16818344636684</v>
      </c>
      <c r="P65" s="564">
        <v>156.11775705456893</v>
      </c>
      <c r="Q65" s="564">
        <v>266.82478656201755</v>
      </c>
      <c r="R65" s="564">
        <v>151.59406528687387</v>
      </c>
      <c r="S65" s="564">
        <v>181.05154106926443</v>
      </c>
      <c r="T65" s="564">
        <v>167.10660039582584</v>
      </c>
      <c r="U65" s="565">
        <v>178.02594194829831</v>
      </c>
    </row>
    <row r="66" spans="1:21" s="14" customFormat="1" ht="16.5" customHeight="1">
      <c r="A66" s="538">
        <f t="shared" si="0"/>
        <v>59</v>
      </c>
      <c r="B66" s="566" t="s">
        <v>27</v>
      </c>
      <c r="C66" s="453">
        <v>24042</v>
      </c>
      <c r="D66" s="453">
        <v>2714</v>
      </c>
      <c r="E66" s="453">
        <v>486</v>
      </c>
      <c r="F66" s="453">
        <v>26270</v>
      </c>
      <c r="G66" s="563">
        <f t="shared" si="1"/>
        <v>26756</v>
      </c>
      <c r="H66" s="453">
        <v>288160</v>
      </c>
      <c r="I66" s="453">
        <v>25640</v>
      </c>
      <c r="J66" s="453">
        <v>19505</v>
      </c>
      <c r="K66" s="453">
        <v>294295</v>
      </c>
      <c r="L66" s="453">
        <v>214597</v>
      </c>
      <c r="M66" s="453">
        <v>99203</v>
      </c>
      <c r="N66" s="563">
        <f t="shared" si="2"/>
        <v>313800</v>
      </c>
      <c r="O66" s="564">
        <v>201.27520425814481</v>
      </c>
      <c r="P66" s="564">
        <v>152.79061477499397</v>
      </c>
      <c r="Q66" s="564">
        <v>253.01758264371108</v>
      </c>
      <c r="R66" s="564">
        <v>194.27525589791287</v>
      </c>
      <c r="S66" s="564">
        <v>210.02209595684374</v>
      </c>
      <c r="T66" s="564">
        <v>170.91745148588109</v>
      </c>
      <c r="U66" s="565">
        <v>197.90069671308049</v>
      </c>
    </row>
    <row r="67" spans="1:21" s="14" customFormat="1" ht="16.5" customHeight="1">
      <c r="A67" s="538">
        <f t="shared" si="0"/>
        <v>60</v>
      </c>
      <c r="B67" s="566" t="s">
        <v>210</v>
      </c>
      <c r="C67" s="453">
        <v>8434</v>
      </c>
      <c r="D67" s="453">
        <v>1152</v>
      </c>
      <c r="E67" s="453">
        <v>418</v>
      </c>
      <c r="F67" s="453">
        <v>9168</v>
      </c>
      <c r="G67" s="563">
        <f t="shared" si="1"/>
        <v>9586</v>
      </c>
      <c r="H67" s="453">
        <v>57945</v>
      </c>
      <c r="I67" s="453">
        <v>9917</v>
      </c>
      <c r="J67" s="453">
        <v>12753</v>
      </c>
      <c r="K67" s="453">
        <v>55109</v>
      </c>
      <c r="L67" s="453">
        <v>48089</v>
      </c>
      <c r="M67" s="453">
        <v>19773</v>
      </c>
      <c r="N67" s="563">
        <f t="shared" si="2"/>
        <v>67862</v>
      </c>
      <c r="O67" s="564">
        <v>165.03560568206345</v>
      </c>
      <c r="P67" s="564">
        <v>149.84137655522724</v>
      </c>
      <c r="Q67" s="564">
        <v>266.75565429110617</v>
      </c>
      <c r="R67" s="564">
        <v>139.82900158755356</v>
      </c>
      <c r="S67" s="564">
        <v>166.20579780773292</v>
      </c>
      <c r="T67" s="564">
        <v>155.84531357876148</v>
      </c>
      <c r="U67" s="565">
        <v>163.22564266420866</v>
      </c>
    </row>
    <row r="68" spans="1:21" s="14" customFormat="1" ht="16.5" customHeight="1">
      <c r="A68" s="538">
        <f t="shared" si="0"/>
        <v>61</v>
      </c>
      <c r="B68" s="566" t="s">
        <v>211</v>
      </c>
      <c r="C68" s="453">
        <v>17920</v>
      </c>
      <c r="D68" s="453">
        <v>1971</v>
      </c>
      <c r="E68" s="453">
        <v>509</v>
      </c>
      <c r="F68" s="453">
        <v>19382</v>
      </c>
      <c r="G68" s="563">
        <f t="shared" si="1"/>
        <v>19891</v>
      </c>
      <c r="H68" s="453">
        <v>102202</v>
      </c>
      <c r="I68" s="453">
        <v>20493</v>
      </c>
      <c r="J68" s="453">
        <v>19199</v>
      </c>
      <c r="K68" s="453">
        <v>103496</v>
      </c>
      <c r="L68" s="453">
        <v>86900</v>
      </c>
      <c r="M68" s="453">
        <v>35795</v>
      </c>
      <c r="N68" s="563">
        <f t="shared" si="2"/>
        <v>122695</v>
      </c>
      <c r="O68" s="564">
        <v>169.30205530781913</v>
      </c>
      <c r="P68" s="564">
        <v>159.47447441424885</v>
      </c>
      <c r="Q68" s="564">
        <v>259.48996370798505</v>
      </c>
      <c r="R68" s="564">
        <v>149.34638555351216</v>
      </c>
      <c r="S68" s="564">
        <v>170.67083385797201</v>
      </c>
      <c r="T68" s="564">
        <v>160.86499826562883</v>
      </c>
      <c r="U68" s="565">
        <v>167.86197997953875</v>
      </c>
    </row>
    <row r="69" spans="1:21" s="14" customFormat="1" ht="16.5" customHeight="1">
      <c r="A69" s="538">
        <f t="shared" si="0"/>
        <v>62</v>
      </c>
      <c r="B69" s="566" t="s">
        <v>212</v>
      </c>
      <c r="C69" s="453">
        <v>1174</v>
      </c>
      <c r="D69" s="453">
        <v>396</v>
      </c>
      <c r="E69" s="453">
        <v>204</v>
      </c>
      <c r="F69" s="453">
        <v>1366</v>
      </c>
      <c r="G69" s="563">
        <f t="shared" si="1"/>
        <v>1570</v>
      </c>
      <c r="H69" s="453">
        <v>7419</v>
      </c>
      <c r="I69" s="453">
        <v>2966</v>
      </c>
      <c r="J69" s="453">
        <v>3847</v>
      </c>
      <c r="K69" s="453">
        <v>6538</v>
      </c>
      <c r="L69" s="453">
        <v>7830</v>
      </c>
      <c r="M69" s="453">
        <v>2555</v>
      </c>
      <c r="N69" s="563">
        <f t="shared" si="2"/>
        <v>10385</v>
      </c>
      <c r="O69" s="564">
        <v>189.30888841914228</v>
      </c>
      <c r="P69" s="564">
        <v>131.79097720515361</v>
      </c>
      <c r="Q69" s="564">
        <v>236.37616917726567</v>
      </c>
      <c r="R69" s="564">
        <v>135.32278074446876</v>
      </c>
      <c r="S69" s="564">
        <v>173.02049062417052</v>
      </c>
      <c r="T69" s="564">
        <v>183.6568520567717</v>
      </c>
      <c r="U69" s="565">
        <v>175.62652413771426</v>
      </c>
    </row>
    <row r="70" spans="1:21" s="14" customFormat="1" ht="16.5" customHeight="1">
      <c r="A70" s="538">
        <f t="shared" si="0"/>
        <v>63</v>
      </c>
      <c r="B70" s="566" t="s">
        <v>204</v>
      </c>
      <c r="C70" s="453">
        <v>13856</v>
      </c>
      <c r="D70" s="453">
        <v>2286</v>
      </c>
      <c r="E70" s="453">
        <v>499</v>
      </c>
      <c r="F70" s="453">
        <v>15643</v>
      </c>
      <c r="G70" s="563">
        <f t="shared" si="1"/>
        <v>16142</v>
      </c>
      <c r="H70" s="453">
        <v>133042</v>
      </c>
      <c r="I70" s="453">
        <v>25576</v>
      </c>
      <c r="J70" s="453">
        <v>52223</v>
      </c>
      <c r="K70" s="453">
        <v>106395</v>
      </c>
      <c r="L70" s="453">
        <v>120246</v>
      </c>
      <c r="M70" s="453">
        <v>38372</v>
      </c>
      <c r="N70" s="563">
        <f t="shared" si="2"/>
        <v>158618</v>
      </c>
      <c r="O70" s="564">
        <v>175.19970574950582</v>
      </c>
      <c r="P70" s="564">
        <v>137.66967328049614</v>
      </c>
      <c r="Q70" s="564">
        <v>231.56817117598482</v>
      </c>
      <c r="R70" s="564">
        <v>138.73550575733205</v>
      </c>
      <c r="S70" s="564">
        <v>171.03227932864638</v>
      </c>
      <c r="T70" s="564">
        <v>164.56415546239995</v>
      </c>
      <c r="U70" s="565">
        <v>169.5367361889312</v>
      </c>
    </row>
    <row r="71" spans="1:21" s="14" customFormat="1" ht="16.5" customHeight="1">
      <c r="A71" s="538">
        <f t="shared" si="0"/>
        <v>64</v>
      </c>
      <c r="B71" s="566" t="s">
        <v>205</v>
      </c>
      <c r="C71" s="453">
        <v>8919</v>
      </c>
      <c r="D71" s="453">
        <v>942</v>
      </c>
      <c r="E71" s="453">
        <v>243</v>
      </c>
      <c r="F71" s="453">
        <v>9618</v>
      </c>
      <c r="G71" s="563">
        <f t="shared" si="1"/>
        <v>9861</v>
      </c>
      <c r="H71" s="453">
        <v>62071</v>
      </c>
      <c r="I71" s="453">
        <v>10826</v>
      </c>
      <c r="J71" s="453">
        <v>6652</v>
      </c>
      <c r="K71" s="453">
        <v>66245</v>
      </c>
      <c r="L71" s="453">
        <v>49774</v>
      </c>
      <c r="M71" s="453">
        <v>23123</v>
      </c>
      <c r="N71" s="563">
        <f t="shared" si="2"/>
        <v>72897</v>
      </c>
      <c r="O71" s="564">
        <v>161.40177683678581</v>
      </c>
      <c r="P71" s="564">
        <v>155.78460523293612</v>
      </c>
      <c r="Q71" s="564">
        <v>260.84979919270614</v>
      </c>
      <c r="R71" s="564">
        <v>150.01051732361401</v>
      </c>
      <c r="S71" s="564">
        <v>164.47637478309449</v>
      </c>
      <c r="T71" s="564">
        <v>151.93316698413369</v>
      </c>
      <c r="U71" s="565">
        <v>160.62192673115246</v>
      </c>
    </row>
    <row r="72" spans="1:21" s="14" customFormat="1" ht="16.5" customHeight="1">
      <c r="A72" s="538">
        <f t="shared" si="0"/>
        <v>65</v>
      </c>
      <c r="B72" s="566" t="s">
        <v>206</v>
      </c>
      <c r="C72" s="453">
        <v>9487</v>
      </c>
      <c r="D72" s="453">
        <v>1163</v>
      </c>
      <c r="E72" s="453">
        <v>501</v>
      </c>
      <c r="F72" s="453">
        <v>10149</v>
      </c>
      <c r="G72" s="563">
        <f t="shared" si="1"/>
        <v>10650</v>
      </c>
      <c r="H72" s="453">
        <v>85330</v>
      </c>
      <c r="I72" s="453">
        <v>18435</v>
      </c>
      <c r="J72" s="453">
        <v>36921</v>
      </c>
      <c r="K72" s="453">
        <v>66844</v>
      </c>
      <c r="L72" s="453">
        <v>78638</v>
      </c>
      <c r="M72" s="453">
        <v>25127</v>
      </c>
      <c r="N72" s="563">
        <f t="shared" si="2"/>
        <v>103765</v>
      </c>
      <c r="O72" s="564">
        <v>178.84514037196035</v>
      </c>
      <c r="P72" s="564">
        <v>138.97284188229756</v>
      </c>
      <c r="Q72" s="564">
        <v>235.22297866812303</v>
      </c>
      <c r="R72" s="564">
        <v>135.03697269117635</v>
      </c>
      <c r="S72" s="564">
        <v>175.14914458147467</v>
      </c>
      <c r="T72" s="564">
        <v>165.45041817316516</v>
      </c>
      <c r="U72" s="565">
        <v>172.96387818399998</v>
      </c>
    </row>
    <row r="73" spans="1:21" s="14" customFormat="1" ht="16.5" customHeight="1">
      <c r="A73" s="538">
        <f t="shared" ref="A73:A88" si="3">+A72+1</f>
        <v>66</v>
      </c>
      <c r="B73" s="566" t="s">
        <v>171</v>
      </c>
      <c r="C73" s="453">
        <v>5472</v>
      </c>
      <c r="D73" s="453">
        <v>994</v>
      </c>
      <c r="E73" s="453">
        <v>484</v>
      </c>
      <c r="F73" s="453">
        <v>5982</v>
      </c>
      <c r="G73" s="563">
        <f t="shared" ref="G73:G88" si="4">+E73+F73</f>
        <v>6466</v>
      </c>
      <c r="H73" s="453">
        <v>32962</v>
      </c>
      <c r="I73" s="453">
        <v>11926</v>
      </c>
      <c r="J73" s="453">
        <v>13586</v>
      </c>
      <c r="K73" s="453">
        <v>31302</v>
      </c>
      <c r="L73" s="453">
        <v>34842</v>
      </c>
      <c r="M73" s="453">
        <v>10046</v>
      </c>
      <c r="N73" s="563">
        <f t="shared" ref="N73:N88" si="5">+L73+M73</f>
        <v>44888</v>
      </c>
      <c r="O73" s="564">
        <v>177.22113852405059</v>
      </c>
      <c r="P73" s="564">
        <v>161.73607266944768</v>
      </c>
      <c r="Q73" s="564">
        <v>245.07019684309429</v>
      </c>
      <c r="R73" s="564">
        <v>145.03467203350061</v>
      </c>
      <c r="S73" s="564">
        <v>173.76579634674476</v>
      </c>
      <c r="T73" s="564">
        <v>172.12522737219521</v>
      </c>
      <c r="U73" s="565">
        <v>173.41820200935848</v>
      </c>
    </row>
    <row r="74" spans="1:21" s="14" customFormat="1" ht="16.5" customHeight="1">
      <c r="A74" s="538">
        <f t="shared" si="3"/>
        <v>67</v>
      </c>
      <c r="B74" s="566" t="s">
        <v>172</v>
      </c>
      <c r="C74" s="453">
        <v>10423</v>
      </c>
      <c r="D74" s="453">
        <v>1190</v>
      </c>
      <c r="E74" s="453">
        <v>396</v>
      </c>
      <c r="F74" s="453">
        <v>11217</v>
      </c>
      <c r="G74" s="563">
        <f t="shared" si="4"/>
        <v>11613</v>
      </c>
      <c r="H74" s="453">
        <v>81320</v>
      </c>
      <c r="I74" s="453">
        <v>11174</v>
      </c>
      <c r="J74" s="453">
        <v>18258</v>
      </c>
      <c r="K74" s="453">
        <v>74236</v>
      </c>
      <c r="L74" s="453">
        <v>69416</v>
      </c>
      <c r="M74" s="453">
        <v>23078</v>
      </c>
      <c r="N74" s="563">
        <f t="shared" si="5"/>
        <v>92494</v>
      </c>
      <c r="O74" s="564">
        <v>229.81573805920627</v>
      </c>
      <c r="P74" s="564">
        <v>160.13382978972419</v>
      </c>
      <c r="Q74" s="564">
        <v>304.64839014796775</v>
      </c>
      <c r="R74" s="564">
        <v>200.97211585489705</v>
      </c>
      <c r="S74" s="564">
        <v>240.84004276914203</v>
      </c>
      <c r="T74" s="564">
        <v>163.34554894938213</v>
      </c>
      <c r="U74" s="565">
        <v>222.20345345853437</v>
      </c>
    </row>
    <row r="75" spans="1:21" s="14" customFormat="1" ht="16.5" customHeight="1">
      <c r="A75" s="538">
        <f t="shared" si="3"/>
        <v>68</v>
      </c>
      <c r="B75" s="566" t="s">
        <v>173</v>
      </c>
      <c r="C75" s="453">
        <v>7040</v>
      </c>
      <c r="D75" s="453">
        <v>1265</v>
      </c>
      <c r="E75" s="453">
        <v>241</v>
      </c>
      <c r="F75" s="453">
        <v>8064</v>
      </c>
      <c r="G75" s="563">
        <f t="shared" si="4"/>
        <v>8305</v>
      </c>
      <c r="H75" s="453">
        <v>46922</v>
      </c>
      <c r="I75" s="453">
        <v>11905</v>
      </c>
      <c r="J75" s="453">
        <v>5526</v>
      </c>
      <c r="K75" s="453">
        <v>53301</v>
      </c>
      <c r="L75" s="453">
        <v>45813</v>
      </c>
      <c r="M75" s="453">
        <v>13014</v>
      </c>
      <c r="N75" s="563">
        <f t="shared" si="5"/>
        <v>58827</v>
      </c>
      <c r="O75" s="564">
        <v>166.87349618794693</v>
      </c>
      <c r="P75" s="564">
        <v>151.83804446359665</v>
      </c>
      <c r="Q75" s="564">
        <v>258.16225308553589</v>
      </c>
      <c r="R75" s="564">
        <v>154.54616593770945</v>
      </c>
      <c r="S75" s="564">
        <v>166.120570944012</v>
      </c>
      <c r="T75" s="564">
        <v>157.53546702611584</v>
      </c>
      <c r="U75" s="565">
        <v>164.28973688639476</v>
      </c>
    </row>
    <row r="76" spans="1:21" s="14" customFormat="1" ht="16.5" customHeight="1">
      <c r="A76" s="538">
        <f t="shared" si="3"/>
        <v>69</v>
      </c>
      <c r="B76" s="566" t="s">
        <v>254</v>
      </c>
      <c r="C76" s="453">
        <v>1069</v>
      </c>
      <c r="D76" s="453">
        <v>297</v>
      </c>
      <c r="E76" s="453">
        <v>118</v>
      </c>
      <c r="F76" s="453">
        <v>1248</v>
      </c>
      <c r="G76" s="563">
        <f t="shared" si="4"/>
        <v>1366</v>
      </c>
      <c r="H76" s="453">
        <v>6911</v>
      </c>
      <c r="I76" s="453">
        <v>3482</v>
      </c>
      <c r="J76" s="453">
        <v>3106</v>
      </c>
      <c r="K76" s="453">
        <v>7287</v>
      </c>
      <c r="L76" s="453">
        <v>8239</v>
      </c>
      <c r="M76" s="453">
        <v>2154</v>
      </c>
      <c r="N76" s="563">
        <f t="shared" si="5"/>
        <v>10393</v>
      </c>
      <c r="O76" s="564">
        <v>190.06704976890538</v>
      </c>
      <c r="P76" s="564">
        <v>140.88864555640615</v>
      </c>
      <c r="Q76" s="564">
        <v>257.31783665819728</v>
      </c>
      <c r="R76" s="564">
        <v>136.53077321918428</v>
      </c>
      <c r="S76" s="564">
        <v>173.22592305251629</v>
      </c>
      <c r="T76" s="564">
        <v>185.21596104961873</v>
      </c>
      <c r="U76" s="565">
        <v>175.66730387541926</v>
      </c>
    </row>
    <row r="77" spans="1:21" s="14" customFormat="1" ht="16.5" customHeight="1">
      <c r="A77" s="538">
        <f t="shared" si="3"/>
        <v>70</v>
      </c>
      <c r="B77" s="566" t="s">
        <v>255</v>
      </c>
      <c r="C77" s="453">
        <v>4449</v>
      </c>
      <c r="D77" s="453">
        <v>653</v>
      </c>
      <c r="E77" s="453">
        <v>270</v>
      </c>
      <c r="F77" s="453">
        <v>4832</v>
      </c>
      <c r="G77" s="563">
        <f t="shared" si="4"/>
        <v>5102</v>
      </c>
      <c r="H77" s="453">
        <v>38273</v>
      </c>
      <c r="I77" s="453">
        <v>7036</v>
      </c>
      <c r="J77" s="453">
        <v>6132</v>
      </c>
      <c r="K77" s="453">
        <v>39177</v>
      </c>
      <c r="L77" s="453">
        <v>31443</v>
      </c>
      <c r="M77" s="453">
        <v>13866</v>
      </c>
      <c r="N77" s="563">
        <f t="shared" si="5"/>
        <v>45309</v>
      </c>
      <c r="O77" s="564">
        <v>172.85147600709547</v>
      </c>
      <c r="P77" s="564">
        <v>152.4991022859777</v>
      </c>
      <c r="Q77" s="564">
        <v>256.5325193953945</v>
      </c>
      <c r="R77" s="564">
        <v>155.38921075801943</v>
      </c>
      <c r="S77" s="564">
        <v>177.39606614601365</v>
      </c>
      <c r="T77" s="564">
        <v>153.05038374280821</v>
      </c>
      <c r="U77" s="565">
        <v>170.14776308205509</v>
      </c>
    </row>
    <row r="78" spans="1:21" s="14" customFormat="1" ht="16.5" customHeight="1">
      <c r="A78" s="538">
        <f t="shared" si="3"/>
        <v>71</v>
      </c>
      <c r="B78" s="566" t="s">
        <v>256</v>
      </c>
      <c r="C78" s="453">
        <v>4197</v>
      </c>
      <c r="D78" s="453">
        <v>715</v>
      </c>
      <c r="E78" s="453">
        <v>244</v>
      </c>
      <c r="F78" s="453">
        <v>4668</v>
      </c>
      <c r="G78" s="563">
        <f t="shared" si="4"/>
        <v>4912</v>
      </c>
      <c r="H78" s="453">
        <v>28382</v>
      </c>
      <c r="I78" s="453">
        <v>10955</v>
      </c>
      <c r="J78" s="453">
        <v>7092</v>
      </c>
      <c r="K78" s="453">
        <v>32245</v>
      </c>
      <c r="L78" s="453">
        <v>29999</v>
      </c>
      <c r="M78" s="453">
        <v>9338</v>
      </c>
      <c r="N78" s="563">
        <f t="shared" si="5"/>
        <v>39337</v>
      </c>
      <c r="O78" s="564">
        <v>207.11221625848839</v>
      </c>
      <c r="P78" s="564">
        <v>153.59562376861271</v>
      </c>
      <c r="Q78" s="564">
        <v>318.45647786902094</v>
      </c>
      <c r="R78" s="564">
        <v>164.56947348572297</v>
      </c>
      <c r="S78" s="564">
        <v>201.05285002584111</v>
      </c>
      <c r="T78" s="564">
        <v>163.94363128369392</v>
      </c>
      <c r="U78" s="565">
        <v>192.67426323625742</v>
      </c>
    </row>
    <row r="79" spans="1:21" s="14" customFormat="1" ht="16.5" customHeight="1">
      <c r="A79" s="538">
        <f t="shared" si="3"/>
        <v>72</v>
      </c>
      <c r="B79" s="566" t="s">
        <v>257</v>
      </c>
      <c r="C79" s="453">
        <v>5272</v>
      </c>
      <c r="D79" s="453">
        <v>848</v>
      </c>
      <c r="E79" s="453">
        <v>217</v>
      </c>
      <c r="F79" s="453">
        <v>5903</v>
      </c>
      <c r="G79" s="563">
        <f t="shared" si="4"/>
        <v>6120</v>
      </c>
      <c r="H79" s="453">
        <v>70671</v>
      </c>
      <c r="I79" s="453">
        <v>14734</v>
      </c>
      <c r="J79" s="453">
        <v>15417</v>
      </c>
      <c r="K79" s="453">
        <v>69988</v>
      </c>
      <c r="L79" s="453">
        <v>64221</v>
      </c>
      <c r="M79" s="453">
        <v>21184</v>
      </c>
      <c r="N79" s="563">
        <f t="shared" si="5"/>
        <v>85405</v>
      </c>
      <c r="O79" s="564">
        <v>157.5323007452499</v>
      </c>
      <c r="P79" s="564">
        <v>156.24340807339672</v>
      </c>
      <c r="Q79" s="564">
        <v>248.8662708378813</v>
      </c>
      <c r="R79" s="564">
        <v>136.0779691655336</v>
      </c>
      <c r="S79" s="564">
        <v>161.21376062962796</v>
      </c>
      <c r="T79" s="564">
        <v>145.17883087861466</v>
      </c>
      <c r="U79" s="565">
        <v>157.33551434147236</v>
      </c>
    </row>
    <row r="80" spans="1:21" s="14" customFormat="1" ht="16.5" customHeight="1">
      <c r="A80" s="538">
        <f t="shared" si="3"/>
        <v>73</v>
      </c>
      <c r="B80" s="566" t="s">
        <v>258</v>
      </c>
      <c r="C80" s="453">
        <v>2938</v>
      </c>
      <c r="D80" s="453">
        <v>484</v>
      </c>
      <c r="E80" s="453">
        <v>247</v>
      </c>
      <c r="F80" s="453">
        <v>3175</v>
      </c>
      <c r="G80" s="563">
        <f t="shared" si="4"/>
        <v>3422</v>
      </c>
      <c r="H80" s="453">
        <v>45955</v>
      </c>
      <c r="I80" s="453">
        <v>7106</v>
      </c>
      <c r="J80" s="453">
        <v>20665</v>
      </c>
      <c r="K80" s="453">
        <v>32396</v>
      </c>
      <c r="L80" s="453">
        <v>43063</v>
      </c>
      <c r="M80" s="453">
        <v>9998</v>
      </c>
      <c r="N80" s="563">
        <f t="shared" si="5"/>
        <v>53061</v>
      </c>
      <c r="O80" s="564">
        <v>152.5649265720169</v>
      </c>
      <c r="P80" s="564">
        <v>149.94133094883131</v>
      </c>
      <c r="Q80" s="564">
        <v>181.22920024662324</v>
      </c>
      <c r="R80" s="564">
        <v>133.01073313081395</v>
      </c>
      <c r="S80" s="564">
        <v>149.28268944172527</v>
      </c>
      <c r="T80" s="564">
        <v>166.41967792249625</v>
      </c>
      <c r="U80" s="565">
        <v>152.26271620443356</v>
      </c>
    </row>
    <row r="81" spans="1:21" s="14" customFormat="1" ht="16.5" customHeight="1">
      <c r="A81" s="538">
        <f t="shared" si="3"/>
        <v>74</v>
      </c>
      <c r="B81" s="566" t="s">
        <v>259</v>
      </c>
      <c r="C81" s="453">
        <v>4072</v>
      </c>
      <c r="D81" s="453">
        <v>461</v>
      </c>
      <c r="E81" s="453">
        <v>160</v>
      </c>
      <c r="F81" s="453">
        <v>4373</v>
      </c>
      <c r="G81" s="563">
        <f t="shared" si="4"/>
        <v>4533</v>
      </c>
      <c r="H81" s="453">
        <v>26424</v>
      </c>
      <c r="I81" s="453">
        <v>3842</v>
      </c>
      <c r="J81" s="453">
        <v>4416</v>
      </c>
      <c r="K81" s="453">
        <v>25850</v>
      </c>
      <c r="L81" s="453">
        <v>20778</v>
      </c>
      <c r="M81" s="453">
        <v>9488</v>
      </c>
      <c r="N81" s="563">
        <f t="shared" si="5"/>
        <v>30266</v>
      </c>
      <c r="O81" s="564">
        <v>171.86037937521377</v>
      </c>
      <c r="P81" s="564">
        <v>166.48007043265775</v>
      </c>
      <c r="Q81" s="564">
        <v>295.30089695456292</v>
      </c>
      <c r="R81" s="564">
        <v>148.71396419929653</v>
      </c>
      <c r="S81" s="564">
        <v>179.6801870497732</v>
      </c>
      <c r="T81" s="564">
        <v>152.38305571883527</v>
      </c>
      <c r="U81" s="565">
        <v>171.30631375963333</v>
      </c>
    </row>
    <row r="82" spans="1:21" s="14" customFormat="1" ht="16.5" customHeight="1">
      <c r="A82" s="538">
        <f t="shared" si="3"/>
        <v>75</v>
      </c>
      <c r="B82" s="566" t="s">
        <v>260</v>
      </c>
      <c r="C82" s="453">
        <v>1045</v>
      </c>
      <c r="D82" s="453">
        <v>206</v>
      </c>
      <c r="E82" s="453">
        <v>151</v>
      </c>
      <c r="F82" s="453">
        <v>1100</v>
      </c>
      <c r="G82" s="563">
        <f t="shared" si="4"/>
        <v>1251</v>
      </c>
      <c r="H82" s="453">
        <v>7619</v>
      </c>
      <c r="I82" s="453">
        <v>1915</v>
      </c>
      <c r="J82" s="453">
        <v>3907</v>
      </c>
      <c r="K82" s="453">
        <v>5627</v>
      </c>
      <c r="L82" s="453">
        <v>7047</v>
      </c>
      <c r="M82" s="453">
        <v>2487</v>
      </c>
      <c r="N82" s="563">
        <f t="shared" si="5"/>
        <v>9534</v>
      </c>
      <c r="O82" s="564">
        <v>198.11618160703696</v>
      </c>
      <c r="P82" s="564">
        <v>149.37855214480754</v>
      </c>
      <c r="Q82" s="564">
        <v>253.73513316082801</v>
      </c>
      <c r="R82" s="564">
        <v>145.14748350215899</v>
      </c>
      <c r="S82" s="564">
        <v>188.80647507731635</v>
      </c>
      <c r="T82" s="564">
        <v>190.28588429071442</v>
      </c>
      <c r="U82" s="565">
        <v>189.18348045784026</v>
      </c>
    </row>
    <row r="83" spans="1:21" s="14" customFormat="1" ht="16.5" customHeight="1">
      <c r="A83" s="538">
        <f t="shared" si="3"/>
        <v>76</v>
      </c>
      <c r="B83" s="566" t="s">
        <v>261</v>
      </c>
      <c r="C83" s="453">
        <v>1930</v>
      </c>
      <c r="D83" s="453">
        <v>365</v>
      </c>
      <c r="E83" s="453">
        <v>190</v>
      </c>
      <c r="F83" s="453">
        <v>2105</v>
      </c>
      <c r="G83" s="563">
        <f t="shared" si="4"/>
        <v>2295</v>
      </c>
      <c r="H83" s="453">
        <v>15303</v>
      </c>
      <c r="I83" s="453">
        <v>3257</v>
      </c>
      <c r="J83" s="453">
        <v>5644</v>
      </c>
      <c r="K83" s="453">
        <v>12916</v>
      </c>
      <c r="L83" s="453">
        <v>14019</v>
      </c>
      <c r="M83" s="453">
        <v>4541</v>
      </c>
      <c r="N83" s="563">
        <f t="shared" si="5"/>
        <v>18560</v>
      </c>
      <c r="O83" s="564">
        <v>170.34395572887976</v>
      </c>
      <c r="P83" s="564">
        <v>139.37606199165276</v>
      </c>
      <c r="Q83" s="564">
        <v>235.98269538085299</v>
      </c>
      <c r="R83" s="564">
        <v>134.15585506362731</v>
      </c>
      <c r="S83" s="564">
        <v>164.12008208857105</v>
      </c>
      <c r="T83" s="564">
        <v>170.37544117381165</v>
      </c>
      <c r="U83" s="565">
        <v>165.62271041087561</v>
      </c>
    </row>
    <row r="84" spans="1:21" s="14" customFormat="1" ht="16.5" customHeight="1">
      <c r="A84" s="538">
        <f t="shared" si="3"/>
        <v>77</v>
      </c>
      <c r="B84" s="566" t="s">
        <v>262</v>
      </c>
      <c r="C84" s="453">
        <v>6980</v>
      </c>
      <c r="D84" s="453">
        <v>1092</v>
      </c>
      <c r="E84" s="453">
        <v>255</v>
      </c>
      <c r="F84" s="453">
        <v>7817</v>
      </c>
      <c r="G84" s="563">
        <f t="shared" si="4"/>
        <v>8072</v>
      </c>
      <c r="H84" s="453">
        <v>60178</v>
      </c>
      <c r="I84" s="453">
        <v>12985</v>
      </c>
      <c r="J84" s="453">
        <v>5663</v>
      </c>
      <c r="K84" s="453">
        <v>67500</v>
      </c>
      <c r="L84" s="453">
        <v>56209</v>
      </c>
      <c r="M84" s="453">
        <v>16954</v>
      </c>
      <c r="N84" s="563">
        <f t="shared" si="5"/>
        <v>73163</v>
      </c>
      <c r="O84" s="564">
        <v>186.08213767027243</v>
      </c>
      <c r="P84" s="564">
        <v>176.42619262122327</v>
      </c>
      <c r="Q84" s="564">
        <v>263.19240542108531</v>
      </c>
      <c r="R84" s="564">
        <v>176.84125192387913</v>
      </c>
      <c r="S84" s="564">
        <v>191.40536086924553</v>
      </c>
      <c r="T84" s="564">
        <v>163.2278967343785</v>
      </c>
      <c r="U84" s="565">
        <v>184.47096215171027</v>
      </c>
    </row>
    <row r="85" spans="1:21" s="14" customFormat="1" ht="16.5" customHeight="1">
      <c r="A85" s="538">
        <f t="shared" si="3"/>
        <v>78</v>
      </c>
      <c r="B85" s="566" t="s">
        <v>263</v>
      </c>
      <c r="C85" s="453">
        <v>4564</v>
      </c>
      <c r="D85" s="453">
        <v>527</v>
      </c>
      <c r="E85" s="453">
        <v>229</v>
      </c>
      <c r="F85" s="453">
        <v>4862</v>
      </c>
      <c r="G85" s="563">
        <f t="shared" si="4"/>
        <v>5091</v>
      </c>
      <c r="H85" s="453">
        <v>32504</v>
      </c>
      <c r="I85" s="453">
        <v>4277</v>
      </c>
      <c r="J85" s="453">
        <v>5973</v>
      </c>
      <c r="K85" s="453">
        <v>30808</v>
      </c>
      <c r="L85" s="453">
        <v>27070</v>
      </c>
      <c r="M85" s="453">
        <v>9711</v>
      </c>
      <c r="N85" s="563">
        <f t="shared" si="5"/>
        <v>36781</v>
      </c>
      <c r="O85" s="564">
        <v>214.30815201089675</v>
      </c>
      <c r="P85" s="564">
        <v>155.17909904228483</v>
      </c>
      <c r="Q85" s="564">
        <v>255.40354937479262</v>
      </c>
      <c r="R85" s="564">
        <v>198.43504616220488</v>
      </c>
      <c r="S85" s="564">
        <v>224.28789609782487</v>
      </c>
      <c r="T85" s="564">
        <v>163.28288518085961</v>
      </c>
      <c r="U85" s="565">
        <v>208.30629273923884</v>
      </c>
    </row>
    <row r="86" spans="1:21" s="14" customFormat="1" ht="16.5" customHeight="1">
      <c r="A86" s="538">
        <f t="shared" si="3"/>
        <v>79</v>
      </c>
      <c r="B86" s="566" t="s">
        <v>264</v>
      </c>
      <c r="C86" s="453">
        <v>1392</v>
      </c>
      <c r="D86" s="453">
        <v>343</v>
      </c>
      <c r="E86" s="453">
        <v>117</v>
      </c>
      <c r="F86" s="453">
        <v>1618</v>
      </c>
      <c r="G86" s="563">
        <f t="shared" si="4"/>
        <v>1735</v>
      </c>
      <c r="H86" s="453">
        <v>14009</v>
      </c>
      <c r="I86" s="453">
        <v>4236</v>
      </c>
      <c r="J86" s="453">
        <v>6027</v>
      </c>
      <c r="K86" s="453">
        <v>12218</v>
      </c>
      <c r="L86" s="453">
        <v>13637</v>
      </c>
      <c r="M86" s="453">
        <v>4608</v>
      </c>
      <c r="N86" s="563">
        <f t="shared" si="5"/>
        <v>18245</v>
      </c>
      <c r="O86" s="564">
        <v>180.17643470887188</v>
      </c>
      <c r="P86" s="564">
        <v>134.30479369326326</v>
      </c>
      <c r="Q86" s="564">
        <v>223.66339540534418</v>
      </c>
      <c r="R86" s="564">
        <v>144.7023661534835</v>
      </c>
      <c r="S86" s="564">
        <v>166.50570758405004</v>
      </c>
      <c r="T86" s="564">
        <v>180.24937324472373</v>
      </c>
      <c r="U86" s="565">
        <v>169.73187202739689</v>
      </c>
    </row>
    <row r="87" spans="1:21" s="14" customFormat="1" ht="16.5" customHeight="1">
      <c r="A87" s="538">
        <f t="shared" si="3"/>
        <v>80</v>
      </c>
      <c r="B87" s="566" t="s">
        <v>74</v>
      </c>
      <c r="C87" s="453">
        <v>6692</v>
      </c>
      <c r="D87" s="453">
        <v>803</v>
      </c>
      <c r="E87" s="453">
        <v>268</v>
      </c>
      <c r="F87" s="453">
        <v>7227</v>
      </c>
      <c r="G87" s="563">
        <f t="shared" si="4"/>
        <v>7495</v>
      </c>
      <c r="H87" s="453">
        <v>49737</v>
      </c>
      <c r="I87" s="453">
        <v>9135</v>
      </c>
      <c r="J87" s="453">
        <v>8998</v>
      </c>
      <c r="K87" s="453">
        <v>49874</v>
      </c>
      <c r="L87" s="453">
        <v>45086</v>
      </c>
      <c r="M87" s="453">
        <v>13786</v>
      </c>
      <c r="N87" s="563">
        <f t="shared" si="5"/>
        <v>58872</v>
      </c>
      <c r="O87" s="564">
        <v>176.96370816867631</v>
      </c>
      <c r="P87" s="564">
        <v>139.33012437444083</v>
      </c>
      <c r="Q87" s="564">
        <v>240.24017152047983</v>
      </c>
      <c r="R87" s="564">
        <v>158.73782556093093</v>
      </c>
      <c r="S87" s="564">
        <v>176.50018105829</v>
      </c>
      <c r="T87" s="564">
        <v>155.84553064492218</v>
      </c>
      <c r="U87" s="565">
        <v>171.81778479255578</v>
      </c>
    </row>
    <row r="88" spans="1:21" s="14" customFormat="1" ht="16.5" customHeight="1">
      <c r="A88" s="538">
        <f t="shared" si="3"/>
        <v>81</v>
      </c>
      <c r="B88" s="566" t="s">
        <v>312</v>
      </c>
      <c r="C88" s="453">
        <v>8150</v>
      </c>
      <c r="D88" s="453">
        <v>882</v>
      </c>
      <c r="E88" s="453">
        <v>269</v>
      </c>
      <c r="F88" s="453">
        <v>8763</v>
      </c>
      <c r="G88" s="563">
        <f t="shared" si="4"/>
        <v>9032</v>
      </c>
      <c r="H88" s="453">
        <v>73142</v>
      </c>
      <c r="I88" s="453">
        <v>6535</v>
      </c>
      <c r="J88" s="453">
        <v>6852</v>
      </c>
      <c r="K88" s="453">
        <v>72825</v>
      </c>
      <c r="L88" s="453">
        <v>53540</v>
      </c>
      <c r="M88" s="453">
        <v>26137</v>
      </c>
      <c r="N88" s="563">
        <f t="shared" si="5"/>
        <v>79677</v>
      </c>
      <c r="O88" s="564">
        <v>172.69263559678552</v>
      </c>
      <c r="P88" s="564">
        <v>145.94144379115554</v>
      </c>
      <c r="Q88" s="564">
        <v>239.68555280686132</v>
      </c>
      <c r="R88" s="564">
        <v>164.24383698059242</v>
      </c>
      <c r="S88" s="564">
        <v>179.17152424361333</v>
      </c>
      <c r="T88" s="564">
        <v>153.05844686008635</v>
      </c>
      <c r="U88" s="565">
        <v>170.76976670852287</v>
      </c>
    </row>
    <row r="89" spans="1:21" s="14" customFormat="1" ht="27" customHeight="1">
      <c r="A89" s="824" t="s">
        <v>571</v>
      </c>
      <c r="B89" s="824"/>
      <c r="C89" s="567">
        <f>SUM(C8:C88)</f>
        <v>1876081</v>
      </c>
      <c r="D89" s="567">
        <f t="shared" ref="D89:G89" si="6">SUM(D8:D88)</f>
        <v>164098</v>
      </c>
      <c r="E89" s="567">
        <f t="shared" si="6"/>
        <v>39918</v>
      </c>
      <c r="F89" s="567">
        <f t="shared" si="6"/>
        <v>2000261</v>
      </c>
      <c r="G89" s="567">
        <f t="shared" si="6"/>
        <v>2040179</v>
      </c>
      <c r="H89" s="567">
        <f>SUM(H8:H88)</f>
        <v>14051227</v>
      </c>
      <c r="I89" s="567">
        <f t="shared" ref="I89:N89" si="7">SUM(I8:I88)</f>
        <v>1974073</v>
      </c>
      <c r="J89" s="567">
        <f t="shared" si="7"/>
        <v>1794393</v>
      </c>
      <c r="K89" s="567">
        <f t="shared" si="7"/>
        <v>14230907</v>
      </c>
      <c r="L89" s="567">
        <f t="shared" si="7"/>
        <v>11132269</v>
      </c>
      <c r="M89" s="567">
        <f t="shared" si="7"/>
        <v>4893031</v>
      </c>
      <c r="N89" s="567">
        <f t="shared" si="7"/>
        <v>16025300</v>
      </c>
      <c r="O89" s="541">
        <v>195.26413698799681</v>
      </c>
      <c r="P89" s="541">
        <v>165.25930749058617</v>
      </c>
      <c r="Q89" s="541">
        <v>260.6039233118276</v>
      </c>
      <c r="R89" s="541">
        <v>183.01538372619831</v>
      </c>
      <c r="S89" s="541">
        <v>197.09737342178281</v>
      </c>
      <c r="T89" s="541">
        <v>179.87519253891719</v>
      </c>
      <c r="U89" s="541">
        <v>191.99045868080594</v>
      </c>
    </row>
  </sheetData>
  <mergeCells count="11">
    <mergeCell ref="H5:N5"/>
    <mergeCell ref="S3:U3"/>
    <mergeCell ref="O5:U5"/>
    <mergeCell ref="A89:B89"/>
    <mergeCell ref="A2:U2"/>
    <mergeCell ref="A4:A7"/>
    <mergeCell ref="C4:G4"/>
    <mergeCell ref="H4:N4"/>
    <mergeCell ref="O4:U4"/>
    <mergeCell ref="C5:G5"/>
    <mergeCell ref="B4:B7"/>
  </mergeCells>
  <pageMargins left="0.25" right="0.25" top="0.75" bottom="0.75" header="0.3" footer="0.3"/>
  <pageSetup paperSize="9" scale="38"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22">
    <tabColor theme="4" tint="0.39997558519241921"/>
  </sheetPr>
  <dimension ref="A1:P99"/>
  <sheetViews>
    <sheetView showGridLines="0" topLeftCell="A76" zoomScaleNormal="100" workbookViewId="0">
      <selection activeCell="N3" sqref="N3:P3"/>
    </sheetView>
  </sheetViews>
  <sheetFormatPr defaultColWidth="9.28515625" defaultRowHeight="15"/>
  <cols>
    <col min="1" max="1" width="6.7109375" style="2" customWidth="1"/>
    <col min="2" max="2" width="52.28515625" style="2" customWidth="1"/>
    <col min="3" max="6" width="14.85546875" style="33" bestFit="1" customWidth="1"/>
    <col min="7" max="7" width="16.140625" style="33" bestFit="1" customWidth="1"/>
    <col min="8" max="8" width="10" style="33" bestFit="1" customWidth="1"/>
    <col min="9" max="9" width="14" style="33" customWidth="1"/>
    <col min="10" max="12" width="10.28515625" style="33" customWidth="1"/>
    <col min="13" max="15" width="10.28515625" style="2" customWidth="1"/>
    <col min="16" max="16" width="13.7109375" style="2" customWidth="1"/>
    <col min="17" max="16384" width="9.28515625" style="2"/>
  </cols>
  <sheetData>
    <row r="1" spans="1:16" ht="19.149999999999999" customHeight="1"/>
    <row r="2" spans="1:16" s="33" customFormat="1" ht="27" customHeight="1">
      <c r="A2" s="825" t="s">
        <v>465</v>
      </c>
      <c r="B2" s="825"/>
      <c r="C2" s="825"/>
      <c r="D2" s="825"/>
      <c r="E2" s="825"/>
      <c r="F2" s="825"/>
      <c r="G2" s="825"/>
      <c r="H2" s="825"/>
      <c r="I2" s="825"/>
      <c r="J2" s="825"/>
      <c r="K2" s="825"/>
      <c r="L2" s="825"/>
      <c r="M2" s="825"/>
      <c r="N2" s="825"/>
      <c r="O2" s="825"/>
      <c r="P2" s="825"/>
    </row>
    <row r="3" spans="1:16" s="302" customFormat="1" ht="15" customHeight="1">
      <c r="A3" s="727" t="s">
        <v>464</v>
      </c>
      <c r="B3" s="727"/>
      <c r="C3" s="727"/>
      <c r="D3" s="727"/>
      <c r="E3" s="727"/>
      <c r="F3" s="727"/>
      <c r="G3" s="727"/>
      <c r="H3" s="727"/>
      <c r="I3" s="727"/>
      <c r="J3" s="169"/>
      <c r="K3" s="169"/>
      <c r="L3" s="169"/>
      <c r="M3" s="169"/>
      <c r="N3" s="823" t="s">
        <v>886</v>
      </c>
      <c r="O3" s="823"/>
      <c r="P3" s="823"/>
    </row>
    <row r="4" spans="1:16" ht="26.25" customHeight="1">
      <c r="A4" s="831" t="s">
        <v>553</v>
      </c>
      <c r="B4" s="836" t="s">
        <v>551</v>
      </c>
      <c r="C4" s="833" t="s">
        <v>555</v>
      </c>
      <c r="D4" s="833"/>
      <c r="E4" s="833"/>
      <c r="F4" s="833"/>
      <c r="G4" s="833"/>
      <c r="H4" s="833"/>
      <c r="I4" s="833"/>
      <c r="J4" s="833"/>
      <c r="K4" s="833"/>
      <c r="L4" s="833"/>
      <c r="M4" s="833"/>
      <c r="N4" s="834"/>
      <c r="O4" s="834"/>
      <c r="P4" s="771" t="s">
        <v>570</v>
      </c>
    </row>
    <row r="5" spans="1:16" ht="25.5" customHeight="1">
      <c r="A5" s="831"/>
      <c r="B5" s="837"/>
      <c r="C5" s="835" t="s">
        <v>556</v>
      </c>
      <c r="D5" s="835"/>
      <c r="E5" s="835"/>
      <c r="F5" s="835"/>
      <c r="G5" s="835"/>
      <c r="H5" s="835"/>
      <c r="I5" s="835"/>
      <c r="J5" s="835"/>
      <c r="K5" s="835"/>
      <c r="L5" s="835"/>
      <c r="M5" s="835"/>
      <c r="N5" s="835"/>
      <c r="O5" s="835"/>
      <c r="P5" s="832"/>
    </row>
    <row r="6" spans="1:16" ht="24" customHeight="1">
      <c r="A6" s="831"/>
      <c r="B6" s="837"/>
      <c r="C6" s="568" t="s">
        <v>153</v>
      </c>
      <c r="D6" s="568" t="s">
        <v>154</v>
      </c>
      <c r="E6" s="568" t="s">
        <v>280</v>
      </c>
      <c r="F6" s="568" t="s">
        <v>281</v>
      </c>
      <c r="G6" s="568" t="s">
        <v>282</v>
      </c>
      <c r="H6" s="568" t="s">
        <v>283</v>
      </c>
      <c r="I6" s="568" t="s">
        <v>284</v>
      </c>
      <c r="J6" s="568" t="s">
        <v>95</v>
      </c>
      <c r="K6" s="568" t="s">
        <v>155</v>
      </c>
      <c r="L6" s="568" t="s">
        <v>156</v>
      </c>
      <c r="M6" s="568" t="s">
        <v>157</v>
      </c>
      <c r="N6" s="568" t="s">
        <v>269</v>
      </c>
      <c r="O6" s="568" t="s">
        <v>232</v>
      </c>
      <c r="P6" s="832"/>
    </row>
    <row r="7" spans="1:16" ht="26.25" customHeight="1">
      <c r="A7" s="831"/>
      <c r="B7" s="837"/>
      <c r="C7" s="569" t="s">
        <v>557</v>
      </c>
      <c r="D7" s="569" t="s">
        <v>558</v>
      </c>
      <c r="E7" s="569" t="s">
        <v>559</v>
      </c>
      <c r="F7" s="569" t="s">
        <v>560</v>
      </c>
      <c r="G7" s="569" t="s">
        <v>561</v>
      </c>
      <c r="H7" s="569" t="s">
        <v>562</v>
      </c>
      <c r="I7" s="569" t="s">
        <v>563</v>
      </c>
      <c r="J7" s="569" t="s">
        <v>564</v>
      </c>
      <c r="K7" s="569" t="s">
        <v>565</v>
      </c>
      <c r="L7" s="569" t="s">
        <v>566</v>
      </c>
      <c r="M7" s="569" t="s">
        <v>567</v>
      </c>
      <c r="N7" s="569" t="s">
        <v>568</v>
      </c>
      <c r="O7" s="569" t="s">
        <v>569</v>
      </c>
      <c r="P7" s="832"/>
    </row>
    <row r="8" spans="1:16" ht="20.25" customHeight="1">
      <c r="A8" s="538" t="s">
        <v>63</v>
      </c>
      <c r="B8" s="570" t="s">
        <v>462</v>
      </c>
      <c r="C8" s="571">
        <v>8077</v>
      </c>
      <c r="D8" s="572">
        <v>5421</v>
      </c>
      <c r="E8" s="572">
        <v>2454</v>
      </c>
      <c r="F8" s="572">
        <v>920</v>
      </c>
      <c r="G8" s="572">
        <v>1229</v>
      </c>
      <c r="H8" s="572">
        <v>425</v>
      </c>
      <c r="I8" s="572">
        <v>332</v>
      </c>
      <c r="J8" s="572">
        <v>188</v>
      </c>
      <c r="K8" s="572">
        <v>122</v>
      </c>
      <c r="L8" s="572">
        <v>19</v>
      </c>
      <c r="M8" s="572">
        <v>3</v>
      </c>
      <c r="N8" s="572">
        <v>4</v>
      </c>
      <c r="O8" s="572">
        <v>5</v>
      </c>
      <c r="P8" s="573">
        <f>SUM(C8:O8)</f>
        <v>19199</v>
      </c>
    </row>
    <row r="9" spans="1:16" ht="20.25" customHeight="1">
      <c r="A9" s="574" t="s">
        <v>65</v>
      </c>
      <c r="B9" s="539" t="s">
        <v>374</v>
      </c>
      <c r="C9" s="571">
        <v>1591</v>
      </c>
      <c r="D9" s="572">
        <v>1349</v>
      </c>
      <c r="E9" s="572">
        <v>870</v>
      </c>
      <c r="F9" s="572">
        <v>307</v>
      </c>
      <c r="G9" s="572">
        <v>292</v>
      </c>
      <c r="H9" s="572">
        <v>84</v>
      </c>
      <c r="I9" s="572">
        <v>94</v>
      </c>
      <c r="J9" s="572">
        <v>127</v>
      </c>
      <c r="K9" s="572">
        <v>49</v>
      </c>
      <c r="L9" s="572">
        <v>4</v>
      </c>
      <c r="M9" s="572">
        <v>0</v>
      </c>
      <c r="N9" s="572">
        <v>0</v>
      </c>
      <c r="O9" s="572">
        <v>0</v>
      </c>
      <c r="P9" s="573">
        <f t="shared" ref="P9:P72" si="0">SUM(C9:O9)</f>
        <v>4767</v>
      </c>
    </row>
    <row r="10" spans="1:16" ht="20.25" customHeight="1">
      <c r="A10" s="574" t="s">
        <v>67</v>
      </c>
      <c r="B10" s="539" t="s">
        <v>375</v>
      </c>
      <c r="C10" s="571">
        <v>369</v>
      </c>
      <c r="D10" s="572">
        <v>425</v>
      </c>
      <c r="E10" s="572">
        <v>257</v>
      </c>
      <c r="F10" s="572">
        <v>90</v>
      </c>
      <c r="G10" s="572">
        <v>128</v>
      </c>
      <c r="H10" s="572">
        <v>51</v>
      </c>
      <c r="I10" s="572">
        <v>33</v>
      </c>
      <c r="J10" s="572">
        <v>13</v>
      </c>
      <c r="K10" s="572">
        <v>12</v>
      </c>
      <c r="L10" s="572">
        <v>1</v>
      </c>
      <c r="M10" s="572">
        <v>0</v>
      </c>
      <c r="N10" s="572">
        <v>0</v>
      </c>
      <c r="O10" s="572">
        <v>0</v>
      </c>
      <c r="P10" s="573">
        <f t="shared" si="0"/>
        <v>1379</v>
      </c>
    </row>
    <row r="11" spans="1:16" s="90" customFormat="1" ht="20.25" customHeight="1">
      <c r="A11" s="574" t="s">
        <v>57</v>
      </c>
      <c r="B11" s="539" t="s">
        <v>376</v>
      </c>
      <c r="C11" s="571">
        <v>83</v>
      </c>
      <c r="D11" s="572">
        <v>66</v>
      </c>
      <c r="E11" s="572">
        <v>44</v>
      </c>
      <c r="F11" s="572">
        <v>23</v>
      </c>
      <c r="G11" s="572">
        <v>59</v>
      </c>
      <c r="H11" s="572">
        <v>32</v>
      </c>
      <c r="I11" s="572">
        <v>41</v>
      </c>
      <c r="J11" s="572">
        <v>33</v>
      </c>
      <c r="K11" s="572">
        <v>44</v>
      </c>
      <c r="L11" s="572">
        <v>5</v>
      </c>
      <c r="M11" s="572">
        <v>3</v>
      </c>
      <c r="N11" s="572">
        <v>2</v>
      </c>
      <c r="O11" s="572">
        <v>11</v>
      </c>
      <c r="P11" s="573">
        <f t="shared" si="0"/>
        <v>446</v>
      </c>
    </row>
    <row r="12" spans="1:16" ht="20.25" customHeight="1">
      <c r="A12" s="574" t="s">
        <v>59</v>
      </c>
      <c r="B12" s="539" t="s">
        <v>377</v>
      </c>
      <c r="C12" s="571">
        <v>4</v>
      </c>
      <c r="D12" s="572">
        <v>3</v>
      </c>
      <c r="E12" s="572">
        <v>3</v>
      </c>
      <c r="F12" s="572">
        <v>4</v>
      </c>
      <c r="G12" s="572">
        <v>5</v>
      </c>
      <c r="H12" s="572">
        <v>3</v>
      </c>
      <c r="I12" s="572">
        <v>4</v>
      </c>
      <c r="J12" s="572">
        <v>3</v>
      </c>
      <c r="K12" s="572">
        <v>2</v>
      </c>
      <c r="L12" s="572">
        <v>2</v>
      </c>
      <c r="M12" s="572">
        <v>1</v>
      </c>
      <c r="N12" s="572">
        <v>0</v>
      </c>
      <c r="O12" s="572">
        <v>0</v>
      </c>
      <c r="P12" s="573">
        <f t="shared" si="0"/>
        <v>34</v>
      </c>
    </row>
    <row r="13" spans="1:16" ht="20.25" customHeight="1">
      <c r="A13" s="574" t="s">
        <v>61</v>
      </c>
      <c r="B13" s="539" t="s">
        <v>378</v>
      </c>
      <c r="C13" s="571">
        <v>170</v>
      </c>
      <c r="D13" s="572">
        <v>160</v>
      </c>
      <c r="E13" s="572">
        <v>114</v>
      </c>
      <c r="F13" s="572">
        <v>68</v>
      </c>
      <c r="G13" s="572">
        <v>98</v>
      </c>
      <c r="H13" s="572">
        <v>56</v>
      </c>
      <c r="I13" s="572">
        <v>62</v>
      </c>
      <c r="J13" s="572">
        <v>51</v>
      </c>
      <c r="K13" s="572">
        <v>41</v>
      </c>
      <c r="L13" s="572">
        <v>23</v>
      </c>
      <c r="M13" s="572">
        <v>7</v>
      </c>
      <c r="N13" s="572">
        <v>3</v>
      </c>
      <c r="O13" s="572">
        <v>3</v>
      </c>
      <c r="P13" s="573">
        <f t="shared" si="0"/>
        <v>856</v>
      </c>
    </row>
    <row r="14" spans="1:16" ht="20.25" customHeight="1">
      <c r="A14" s="574" t="s">
        <v>234</v>
      </c>
      <c r="B14" s="539" t="s">
        <v>379</v>
      </c>
      <c r="C14" s="571">
        <v>1043</v>
      </c>
      <c r="D14" s="572">
        <v>896</v>
      </c>
      <c r="E14" s="572">
        <v>797</v>
      </c>
      <c r="F14" s="572">
        <v>541</v>
      </c>
      <c r="G14" s="572">
        <v>1058</v>
      </c>
      <c r="H14" s="572">
        <v>408</v>
      </c>
      <c r="I14" s="572">
        <v>276</v>
      </c>
      <c r="J14" s="572">
        <v>140</v>
      </c>
      <c r="K14" s="572">
        <v>54</v>
      </c>
      <c r="L14" s="572">
        <v>6</v>
      </c>
      <c r="M14" s="572">
        <v>4</v>
      </c>
      <c r="N14" s="572">
        <v>0</v>
      </c>
      <c r="O14" s="572">
        <v>2</v>
      </c>
      <c r="P14" s="573">
        <f t="shared" si="0"/>
        <v>5225</v>
      </c>
    </row>
    <row r="15" spans="1:16" ht="20.25" customHeight="1">
      <c r="A15" s="574" t="s">
        <v>236</v>
      </c>
      <c r="B15" s="539" t="s">
        <v>380</v>
      </c>
      <c r="C15" s="571">
        <v>136</v>
      </c>
      <c r="D15" s="572">
        <v>160</v>
      </c>
      <c r="E15" s="572">
        <v>98</v>
      </c>
      <c r="F15" s="572">
        <v>62</v>
      </c>
      <c r="G15" s="572">
        <v>67</v>
      </c>
      <c r="H15" s="572">
        <v>51</v>
      </c>
      <c r="I15" s="572">
        <v>58</v>
      </c>
      <c r="J15" s="572">
        <v>32</v>
      </c>
      <c r="K15" s="572">
        <v>10</v>
      </c>
      <c r="L15" s="572">
        <v>5</v>
      </c>
      <c r="M15" s="572">
        <v>1</v>
      </c>
      <c r="N15" s="572">
        <v>0</v>
      </c>
      <c r="O15" s="572">
        <v>0</v>
      </c>
      <c r="P15" s="573">
        <f t="shared" si="0"/>
        <v>680</v>
      </c>
    </row>
    <row r="16" spans="1:16" ht="20.25" customHeight="1">
      <c r="A16" s="574">
        <v>10</v>
      </c>
      <c r="B16" s="539" t="s">
        <v>381</v>
      </c>
      <c r="C16" s="571">
        <v>11433</v>
      </c>
      <c r="D16" s="572">
        <v>14159</v>
      </c>
      <c r="E16" s="572">
        <v>9503</v>
      </c>
      <c r="F16" s="572">
        <v>4253</v>
      </c>
      <c r="G16" s="572">
        <v>4411</v>
      </c>
      <c r="H16" s="572">
        <v>1333</v>
      </c>
      <c r="I16" s="572">
        <v>1025</v>
      </c>
      <c r="J16" s="572">
        <v>681</v>
      </c>
      <c r="K16" s="572">
        <v>490</v>
      </c>
      <c r="L16" s="572">
        <v>172</v>
      </c>
      <c r="M16" s="572">
        <v>42</v>
      </c>
      <c r="N16" s="572">
        <v>23</v>
      </c>
      <c r="O16" s="572">
        <v>28</v>
      </c>
      <c r="P16" s="573">
        <f t="shared" si="0"/>
        <v>47553</v>
      </c>
    </row>
    <row r="17" spans="1:16" ht="20.25" customHeight="1">
      <c r="A17" s="574">
        <v>11</v>
      </c>
      <c r="B17" s="539" t="s">
        <v>382</v>
      </c>
      <c r="C17" s="571">
        <v>113</v>
      </c>
      <c r="D17" s="572">
        <v>140</v>
      </c>
      <c r="E17" s="572">
        <v>110</v>
      </c>
      <c r="F17" s="572">
        <v>53</v>
      </c>
      <c r="G17" s="572">
        <v>112</v>
      </c>
      <c r="H17" s="572">
        <v>44</v>
      </c>
      <c r="I17" s="572">
        <v>80</v>
      </c>
      <c r="J17" s="572">
        <v>61</v>
      </c>
      <c r="K17" s="572">
        <v>32</v>
      </c>
      <c r="L17" s="572">
        <v>7</v>
      </c>
      <c r="M17" s="572">
        <v>1</v>
      </c>
      <c r="N17" s="572">
        <v>0</v>
      </c>
      <c r="O17" s="572">
        <v>0</v>
      </c>
      <c r="P17" s="573">
        <f t="shared" si="0"/>
        <v>753</v>
      </c>
    </row>
    <row r="18" spans="1:16" ht="20.25" customHeight="1">
      <c r="A18" s="574">
        <v>12</v>
      </c>
      <c r="B18" s="539" t="s">
        <v>383</v>
      </c>
      <c r="C18" s="571">
        <v>13</v>
      </c>
      <c r="D18" s="572">
        <v>13</v>
      </c>
      <c r="E18" s="572">
        <v>18</v>
      </c>
      <c r="F18" s="572">
        <v>4</v>
      </c>
      <c r="G18" s="572">
        <v>19</v>
      </c>
      <c r="H18" s="572">
        <v>9</v>
      </c>
      <c r="I18" s="572">
        <v>6</v>
      </c>
      <c r="J18" s="572">
        <v>9</v>
      </c>
      <c r="K18" s="572">
        <v>6</v>
      </c>
      <c r="L18" s="572">
        <v>3</v>
      </c>
      <c r="M18" s="572">
        <v>0</v>
      </c>
      <c r="N18" s="572">
        <v>2</v>
      </c>
      <c r="O18" s="572">
        <v>1</v>
      </c>
      <c r="P18" s="573">
        <f t="shared" si="0"/>
        <v>103</v>
      </c>
    </row>
    <row r="19" spans="1:16" s="90" customFormat="1" ht="20.25" customHeight="1">
      <c r="A19" s="574">
        <v>13</v>
      </c>
      <c r="B19" s="539" t="s">
        <v>384</v>
      </c>
      <c r="C19" s="571">
        <v>4032</v>
      </c>
      <c r="D19" s="572">
        <v>4742</v>
      </c>
      <c r="E19" s="572">
        <v>3185</v>
      </c>
      <c r="F19" s="572">
        <v>1444</v>
      </c>
      <c r="G19" s="572">
        <v>2141</v>
      </c>
      <c r="H19" s="572">
        <v>903</v>
      </c>
      <c r="I19" s="572">
        <v>877</v>
      </c>
      <c r="J19" s="572">
        <v>818</v>
      </c>
      <c r="K19" s="572">
        <v>732</v>
      </c>
      <c r="L19" s="572">
        <v>276</v>
      </c>
      <c r="M19" s="572">
        <v>58</v>
      </c>
      <c r="N19" s="572">
        <v>26</v>
      </c>
      <c r="O19" s="572">
        <v>22</v>
      </c>
      <c r="P19" s="573">
        <f t="shared" si="0"/>
        <v>19256</v>
      </c>
    </row>
    <row r="20" spans="1:16" ht="20.25" customHeight="1">
      <c r="A20" s="574">
        <v>14</v>
      </c>
      <c r="B20" s="539" t="s">
        <v>385</v>
      </c>
      <c r="C20" s="571">
        <v>8315</v>
      </c>
      <c r="D20" s="572">
        <v>9772</v>
      </c>
      <c r="E20" s="572">
        <v>7152</v>
      </c>
      <c r="F20" s="572">
        <v>3162</v>
      </c>
      <c r="G20" s="572">
        <v>4311</v>
      </c>
      <c r="H20" s="572">
        <v>1704</v>
      </c>
      <c r="I20" s="572">
        <v>1531</v>
      </c>
      <c r="J20" s="572">
        <v>1387</v>
      </c>
      <c r="K20" s="572">
        <v>1122</v>
      </c>
      <c r="L20" s="572">
        <v>223</v>
      </c>
      <c r="M20" s="572">
        <v>49</v>
      </c>
      <c r="N20" s="572">
        <v>13</v>
      </c>
      <c r="O20" s="572">
        <v>17</v>
      </c>
      <c r="P20" s="573">
        <f t="shared" si="0"/>
        <v>38758</v>
      </c>
    </row>
    <row r="21" spans="1:16" ht="20.25" customHeight="1">
      <c r="A21" s="574">
        <v>15</v>
      </c>
      <c r="B21" s="539" t="s">
        <v>386</v>
      </c>
      <c r="C21" s="571">
        <v>1614</v>
      </c>
      <c r="D21" s="572">
        <v>2045</v>
      </c>
      <c r="E21" s="572">
        <v>1256</v>
      </c>
      <c r="F21" s="572">
        <v>541</v>
      </c>
      <c r="G21" s="572">
        <v>692</v>
      </c>
      <c r="H21" s="572">
        <v>272</v>
      </c>
      <c r="I21" s="572">
        <v>249</v>
      </c>
      <c r="J21" s="572">
        <v>131</v>
      </c>
      <c r="K21" s="572">
        <v>55</v>
      </c>
      <c r="L21" s="572">
        <v>17</v>
      </c>
      <c r="M21" s="572">
        <v>4</v>
      </c>
      <c r="N21" s="572">
        <v>2</v>
      </c>
      <c r="O21" s="572">
        <v>1</v>
      </c>
      <c r="P21" s="573">
        <f t="shared" si="0"/>
        <v>6879</v>
      </c>
    </row>
    <row r="22" spans="1:16" ht="25.5" customHeight="1">
      <c r="A22" s="574">
        <v>16</v>
      </c>
      <c r="B22" s="539" t="s">
        <v>387</v>
      </c>
      <c r="C22" s="571">
        <v>4186</v>
      </c>
      <c r="D22" s="572">
        <v>3611</v>
      </c>
      <c r="E22" s="572">
        <v>1737</v>
      </c>
      <c r="F22" s="572">
        <v>673</v>
      </c>
      <c r="G22" s="572">
        <v>733</v>
      </c>
      <c r="H22" s="572">
        <v>240</v>
      </c>
      <c r="I22" s="572">
        <v>164</v>
      </c>
      <c r="J22" s="572">
        <v>108</v>
      </c>
      <c r="K22" s="572">
        <v>44</v>
      </c>
      <c r="L22" s="572">
        <v>12</v>
      </c>
      <c r="M22" s="572">
        <v>5</v>
      </c>
      <c r="N22" s="572">
        <v>1</v>
      </c>
      <c r="O22" s="572">
        <v>2</v>
      </c>
      <c r="P22" s="573">
        <f t="shared" si="0"/>
        <v>11516</v>
      </c>
    </row>
    <row r="23" spans="1:16" ht="20.25" customHeight="1">
      <c r="A23" s="574">
        <v>17</v>
      </c>
      <c r="B23" s="539" t="s">
        <v>388</v>
      </c>
      <c r="C23" s="571">
        <v>667</v>
      </c>
      <c r="D23" s="572">
        <v>817</v>
      </c>
      <c r="E23" s="572">
        <v>549</v>
      </c>
      <c r="F23" s="572">
        <v>313</v>
      </c>
      <c r="G23" s="572">
        <v>476</v>
      </c>
      <c r="H23" s="572">
        <v>188</v>
      </c>
      <c r="I23" s="572">
        <v>189</v>
      </c>
      <c r="J23" s="572">
        <v>151</v>
      </c>
      <c r="K23" s="572">
        <v>119</v>
      </c>
      <c r="L23" s="572">
        <v>39</v>
      </c>
      <c r="M23" s="572">
        <v>3</v>
      </c>
      <c r="N23" s="572">
        <v>1</v>
      </c>
      <c r="O23" s="572">
        <v>1</v>
      </c>
      <c r="P23" s="573">
        <f t="shared" si="0"/>
        <v>3513</v>
      </c>
    </row>
    <row r="24" spans="1:16" ht="20.25" customHeight="1">
      <c r="A24" s="574">
        <v>18</v>
      </c>
      <c r="B24" s="539" t="s">
        <v>389</v>
      </c>
      <c r="C24" s="571">
        <v>2289</v>
      </c>
      <c r="D24" s="572">
        <v>2350</v>
      </c>
      <c r="E24" s="572">
        <v>1246</v>
      </c>
      <c r="F24" s="572">
        <v>459</v>
      </c>
      <c r="G24" s="572">
        <v>524</v>
      </c>
      <c r="H24" s="572">
        <v>181</v>
      </c>
      <c r="I24" s="572">
        <v>131</v>
      </c>
      <c r="J24" s="572">
        <v>83</v>
      </c>
      <c r="K24" s="572">
        <v>45</v>
      </c>
      <c r="L24" s="572">
        <v>11</v>
      </c>
      <c r="M24" s="572">
        <v>0</v>
      </c>
      <c r="N24" s="572">
        <v>0</v>
      </c>
      <c r="O24" s="572">
        <v>0</v>
      </c>
      <c r="P24" s="573">
        <f t="shared" si="0"/>
        <v>7319</v>
      </c>
    </row>
    <row r="25" spans="1:16" ht="20.25" customHeight="1">
      <c r="A25" s="574">
        <v>19</v>
      </c>
      <c r="B25" s="539" t="s">
        <v>390</v>
      </c>
      <c r="C25" s="571">
        <v>51</v>
      </c>
      <c r="D25" s="572">
        <v>58</v>
      </c>
      <c r="E25" s="572">
        <v>53</v>
      </c>
      <c r="F25" s="572">
        <v>25</v>
      </c>
      <c r="G25" s="572">
        <v>42</v>
      </c>
      <c r="H25" s="572">
        <v>24</v>
      </c>
      <c r="I25" s="572">
        <v>13</v>
      </c>
      <c r="J25" s="572">
        <v>12</v>
      </c>
      <c r="K25" s="572">
        <v>5</v>
      </c>
      <c r="L25" s="572">
        <v>2</v>
      </c>
      <c r="M25" s="572">
        <v>0</v>
      </c>
      <c r="N25" s="572">
        <v>1</v>
      </c>
      <c r="O25" s="572">
        <v>3</v>
      </c>
      <c r="P25" s="573">
        <f t="shared" si="0"/>
        <v>289</v>
      </c>
    </row>
    <row r="26" spans="1:16" ht="20.25" customHeight="1">
      <c r="A26" s="574">
        <v>20</v>
      </c>
      <c r="B26" s="539" t="s">
        <v>391</v>
      </c>
      <c r="C26" s="571">
        <v>1441</v>
      </c>
      <c r="D26" s="572">
        <v>1658</v>
      </c>
      <c r="E26" s="572">
        <v>1071</v>
      </c>
      <c r="F26" s="572">
        <v>540</v>
      </c>
      <c r="G26" s="572">
        <v>744</v>
      </c>
      <c r="H26" s="572">
        <v>289</v>
      </c>
      <c r="I26" s="572">
        <v>253</v>
      </c>
      <c r="J26" s="572">
        <v>199</v>
      </c>
      <c r="K26" s="572">
        <v>132</v>
      </c>
      <c r="L26" s="572">
        <v>41</v>
      </c>
      <c r="M26" s="572">
        <v>6</v>
      </c>
      <c r="N26" s="572">
        <v>4</v>
      </c>
      <c r="O26" s="572">
        <v>4</v>
      </c>
      <c r="P26" s="573">
        <f t="shared" si="0"/>
        <v>6382</v>
      </c>
    </row>
    <row r="27" spans="1:16" ht="27" customHeight="1">
      <c r="A27" s="574">
        <v>21</v>
      </c>
      <c r="B27" s="539" t="s">
        <v>392</v>
      </c>
      <c r="C27" s="571">
        <v>149</v>
      </c>
      <c r="D27" s="572">
        <v>143</v>
      </c>
      <c r="E27" s="572">
        <v>86</v>
      </c>
      <c r="F27" s="572">
        <v>58</v>
      </c>
      <c r="G27" s="572">
        <v>73</v>
      </c>
      <c r="H27" s="572">
        <v>43</v>
      </c>
      <c r="I27" s="572">
        <v>60</v>
      </c>
      <c r="J27" s="572">
        <v>42</v>
      </c>
      <c r="K27" s="572">
        <v>47</v>
      </c>
      <c r="L27" s="572">
        <v>17</v>
      </c>
      <c r="M27" s="572">
        <v>8</v>
      </c>
      <c r="N27" s="572">
        <v>4</v>
      </c>
      <c r="O27" s="572">
        <v>2</v>
      </c>
      <c r="P27" s="573">
        <f t="shared" si="0"/>
        <v>732</v>
      </c>
    </row>
    <row r="28" spans="1:16" ht="20.25" customHeight="1">
      <c r="A28" s="574">
        <v>22</v>
      </c>
      <c r="B28" s="539" t="s">
        <v>393</v>
      </c>
      <c r="C28" s="571">
        <v>3357</v>
      </c>
      <c r="D28" s="572">
        <v>4084</v>
      </c>
      <c r="E28" s="572">
        <v>2678</v>
      </c>
      <c r="F28" s="572">
        <v>1202</v>
      </c>
      <c r="G28" s="572">
        <v>1663</v>
      </c>
      <c r="H28" s="572">
        <v>629</v>
      </c>
      <c r="I28" s="572">
        <v>624</v>
      </c>
      <c r="J28" s="572">
        <v>427</v>
      </c>
      <c r="K28" s="572">
        <v>325</v>
      </c>
      <c r="L28" s="572">
        <v>89</v>
      </c>
      <c r="M28" s="572">
        <v>15</v>
      </c>
      <c r="N28" s="572">
        <v>9</v>
      </c>
      <c r="O28" s="572">
        <v>14</v>
      </c>
      <c r="P28" s="573">
        <f t="shared" si="0"/>
        <v>15116</v>
      </c>
    </row>
    <row r="29" spans="1:16" ht="20.25" customHeight="1">
      <c r="A29" s="574">
        <v>23</v>
      </c>
      <c r="B29" s="539" t="s">
        <v>394</v>
      </c>
      <c r="C29" s="571">
        <v>3496</v>
      </c>
      <c r="D29" s="572">
        <v>3882</v>
      </c>
      <c r="E29" s="572">
        <v>2412</v>
      </c>
      <c r="F29" s="572">
        <v>1112</v>
      </c>
      <c r="G29" s="572">
        <v>1872</v>
      </c>
      <c r="H29" s="572">
        <v>827</v>
      </c>
      <c r="I29" s="572">
        <v>723</v>
      </c>
      <c r="J29" s="572">
        <v>480</v>
      </c>
      <c r="K29" s="572">
        <v>275</v>
      </c>
      <c r="L29" s="572">
        <v>69</v>
      </c>
      <c r="M29" s="572">
        <v>24</v>
      </c>
      <c r="N29" s="572">
        <v>8</v>
      </c>
      <c r="O29" s="572">
        <v>10</v>
      </c>
      <c r="P29" s="573">
        <f t="shared" si="0"/>
        <v>15190</v>
      </c>
    </row>
    <row r="30" spans="1:16" ht="20.25" customHeight="1">
      <c r="A30" s="574">
        <v>24</v>
      </c>
      <c r="B30" s="539" t="s">
        <v>395</v>
      </c>
      <c r="C30" s="571">
        <v>1715</v>
      </c>
      <c r="D30" s="572">
        <v>1814</v>
      </c>
      <c r="E30" s="572">
        <v>1144</v>
      </c>
      <c r="F30" s="572">
        <v>570</v>
      </c>
      <c r="G30" s="572">
        <v>720</v>
      </c>
      <c r="H30" s="572">
        <v>346</v>
      </c>
      <c r="I30" s="572">
        <v>306</v>
      </c>
      <c r="J30" s="572">
        <v>236</v>
      </c>
      <c r="K30" s="572">
        <v>209</v>
      </c>
      <c r="L30" s="572">
        <v>67</v>
      </c>
      <c r="M30" s="572">
        <v>27</v>
      </c>
      <c r="N30" s="572">
        <v>12</v>
      </c>
      <c r="O30" s="572">
        <v>16</v>
      </c>
      <c r="P30" s="573">
        <f t="shared" si="0"/>
        <v>7182</v>
      </c>
    </row>
    <row r="31" spans="1:16" ht="20.25" customHeight="1">
      <c r="A31" s="574">
        <v>25</v>
      </c>
      <c r="B31" s="539" t="s">
        <v>396</v>
      </c>
      <c r="C31" s="571">
        <v>10366</v>
      </c>
      <c r="D31" s="572">
        <v>11412</v>
      </c>
      <c r="E31" s="572">
        <v>6636</v>
      </c>
      <c r="F31" s="572">
        <v>2871</v>
      </c>
      <c r="G31" s="572">
        <v>3711</v>
      </c>
      <c r="H31" s="572">
        <v>1280</v>
      </c>
      <c r="I31" s="572">
        <v>1204</v>
      </c>
      <c r="J31" s="572">
        <v>732</v>
      </c>
      <c r="K31" s="572">
        <v>457</v>
      </c>
      <c r="L31" s="572">
        <v>125</v>
      </c>
      <c r="M31" s="572">
        <v>30</v>
      </c>
      <c r="N31" s="572">
        <v>10</v>
      </c>
      <c r="O31" s="572">
        <v>12</v>
      </c>
      <c r="P31" s="573">
        <f t="shared" si="0"/>
        <v>38846</v>
      </c>
    </row>
    <row r="32" spans="1:16" ht="20.25" customHeight="1">
      <c r="A32" s="574">
        <v>26</v>
      </c>
      <c r="B32" s="539" t="s">
        <v>397</v>
      </c>
      <c r="C32" s="571">
        <v>573</v>
      </c>
      <c r="D32" s="572">
        <v>614</v>
      </c>
      <c r="E32" s="572">
        <v>429</v>
      </c>
      <c r="F32" s="572">
        <v>189</v>
      </c>
      <c r="G32" s="572">
        <v>273</v>
      </c>
      <c r="H32" s="572">
        <v>105</v>
      </c>
      <c r="I32" s="572">
        <v>102</v>
      </c>
      <c r="J32" s="572">
        <v>80</v>
      </c>
      <c r="K32" s="572">
        <v>60</v>
      </c>
      <c r="L32" s="572">
        <v>12</v>
      </c>
      <c r="M32" s="572">
        <v>6</v>
      </c>
      <c r="N32" s="572">
        <v>3</v>
      </c>
      <c r="O32" s="572">
        <v>6</v>
      </c>
      <c r="P32" s="573">
        <f t="shared" si="0"/>
        <v>2452</v>
      </c>
    </row>
    <row r="33" spans="1:16" ht="20.25" customHeight="1">
      <c r="A33" s="574">
        <v>27</v>
      </c>
      <c r="B33" s="539" t="s">
        <v>398</v>
      </c>
      <c r="C33" s="571">
        <v>1841</v>
      </c>
      <c r="D33" s="572">
        <v>2085</v>
      </c>
      <c r="E33" s="572">
        <v>1231</v>
      </c>
      <c r="F33" s="572">
        <v>630</v>
      </c>
      <c r="G33" s="572">
        <v>823</v>
      </c>
      <c r="H33" s="572">
        <v>305</v>
      </c>
      <c r="I33" s="572">
        <v>352</v>
      </c>
      <c r="J33" s="572">
        <v>222</v>
      </c>
      <c r="K33" s="572">
        <v>197</v>
      </c>
      <c r="L33" s="572">
        <v>49</v>
      </c>
      <c r="M33" s="572">
        <v>28</v>
      </c>
      <c r="N33" s="572">
        <v>6</v>
      </c>
      <c r="O33" s="572">
        <v>20</v>
      </c>
      <c r="P33" s="573">
        <f t="shared" si="0"/>
        <v>7789</v>
      </c>
    </row>
    <row r="34" spans="1:16" ht="20.25" customHeight="1">
      <c r="A34" s="574">
        <v>28</v>
      </c>
      <c r="B34" s="539" t="s">
        <v>399</v>
      </c>
      <c r="C34" s="571">
        <v>2970</v>
      </c>
      <c r="D34" s="572">
        <v>3789</v>
      </c>
      <c r="E34" s="572">
        <v>2769</v>
      </c>
      <c r="F34" s="572">
        <v>1435</v>
      </c>
      <c r="G34" s="572">
        <v>1996</v>
      </c>
      <c r="H34" s="572">
        <v>774</v>
      </c>
      <c r="I34" s="572">
        <v>681</v>
      </c>
      <c r="J34" s="572">
        <v>410</v>
      </c>
      <c r="K34" s="572">
        <v>234</v>
      </c>
      <c r="L34" s="572">
        <v>44</v>
      </c>
      <c r="M34" s="572">
        <v>6</v>
      </c>
      <c r="N34" s="572">
        <v>3</v>
      </c>
      <c r="O34" s="572">
        <v>7</v>
      </c>
      <c r="P34" s="573">
        <f t="shared" si="0"/>
        <v>15118</v>
      </c>
    </row>
    <row r="35" spans="1:16" ht="24" customHeight="1">
      <c r="A35" s="574">
        <v>29</v>
      </c>
      <c r="B35" s="539" t="s">
        <v>400</v>
      </c>
      <c r="C35" s="571">
        <v>919</v>
      </c>
      <c r="D35" s="572">
        <v>1081</v>
      </c>
      <c r="E35" s="572">
        <v>700</v>
      </c>
      <c r="F35" s="572">
        <v>338</v>
      </c>
      <c r="G35" s="572">
        <v>512</v>
      </c>
      <c r="H35" s="572">
        <v>254</v>
      </c>
      <c r="I35" s="572">
        <v>272</v>
      </c>
      <c r="J35" s="572">
        <v>277</v>
      </c>
      <c r="K35" s="572">
        <v>232</v>
      </c>
      <c r="L35" s="572">
        <v>99</v>
      </c>
      <c r="M35" s="572">
        <v>39</v>
      </c>
      <c r="N35" s="572">
        <v>14</v>
      </c>
      <c r="O35" s="572">
        <v>30</v>
      </c>
      <c r="P35" s="573">
        <f t="shared" si="0"/>
        <v>4767</v>
      </c>
    </row>
    <row r="36" spans="1:16" ht="20.25" customHeight="1">
      <c r="A36" s="574">
        <v>30</v>
      </c>
      <c r="B36" s="539" t="s">
        <v>401</v>
      </c>
      <c r="C36" s="571">
        <v>326</v>
      </c>
      <c r="D36" s="572">
        <v>379</v>
      </c>
      <c r="E36" s="572">
        <v>224</v>
      </c>
      <c r="F36" s="572">
        <v>114</v>
      </c>
      <c r="G36" s="572">
        <v>191</v>
      </c>
      <c r="H36" s="572">
        <v>81</v>
      </c>
      <c r="I36" s="572">
        <v>91</v>
      </c>
      <c r="J36" s="572">
        <v>76</v>
      </c>
      <c r="K36" s="572">
        <v>56</v>
      </c>
      <c r="L36" s="572">
        <v>22</v>
      </c>
      <c r="M36" s="572">
        <v>13</v>
      </c>
      <c r="N36" s="572">
        <v>5</v>
      </c>
      <c r="O36" s="572">
        <v>13</v>
      </c>
      <c r="P36" s="573">
        <f t="shared" si="0"/>
        <v>1591</v>
      </c>
    </row>
    <row r="37" spans="1:16" ht="20.25" customHeight="1">
      <c r="A37" s="574">
        <v>31</v>
      </c>
      <c r="B37" s="539" t="s">
        <v>402</v>
      </c>
      <c r="C37" s="571">
        <v>8306</v>
      </c>
      <c r="D37" s="572">
        <v>8182</v>
      </c>
      <c r="E37" s="572">
        <v>4123</v>
      </c>
      <c r="F37" s="572">
        <v>1594</v>
      </c>
      <c r="G37" s="572">
        <v>1779</v>
      </c>
      <c r="H37" s="572">
        <v>666</v>
      </c>
      <c r="I37" s="572">
        <v>568</v>
      </c>
      <c r="J37" s="572">
        <v>325</v>
      </c>
      <c r="K37" s="572">
        <v>152</v>
      </c>
      <c r="L37" s="572">
        <v>29</v>
      </c>
      <c r="M37" s="572">
        <v>8</v>
      </c>
      <c r="N37" s="572">
        <v>4</v>
      </c>
      <c r="O37" s="572">
        <v>3</v>
      </c>
      <c r="P37" s="573">
        <f t="shared" si="0"/>
        <v>25739</v>
      </c>
    </row>
    <row r="38" spans="1:16" ht="20.25" customHeight="1">
      <c r="A38" s="574">
        <v>32</v>
      </c>
      <c r="B38" s="539" t="s">
        <v>403</v>
      </c>
      <c r="C38" s="571">
        <v>2181</v>
      </c>
      <c r="D38" s="572">
        <v>2638</v>
      </c>
      <c r="E38" s="572">
        <v>1623</v>
      </c>
      <c r="F38" s="572">
        <v>715</v>
      </c>
      <c r="G38" s="572">
        <v>923</v>
      </c>
      <c r="H38" s="572">
        <v>276</v>
      </c>
      <c r="I38" s="572">
        <v>244</v>
      </c>
      <c r="J38" s="572">
        <v>124</v>
      </c>
      <c r="K38" s="572">
        <v>65</v>
      </c>
      <c r="L38" s="572">
        <v>15</v>
      </c>
      <c r="M38" s="572">
        <v>3</v>
      </c>
      <c r="N38" s="572">
        <v>1</v>
      </c>
      <c r="O38" s="572">
        <v>2</v>
      </c>
      <c r="P38" s="573">
        <f t="shared" si="0"/>
        <v>8810</v>
      </c>
    </row>
    <row r="39" spans="1:16" ht="20.25" customHeight="1">
      <c r="A39" s="574">
        <v>33</v>
      </c>
      <c r="B39" s="539" t="s">
        <v>404</v>
      </c>
      <c r="C39" s="571">
        <v>6102</v>
      </c>
      <c r="D39" s="572">
        <v>6679</v>
      </c>
      <c r="E39" s="572">
        <v>3760</v>
      </c>
      <c r="F39" s="572">
        <v>1486</v>
      </c>
      <c r="G39" s="572">
        <v>1661</v>
      </c>
      <c r="H39" s="572">
        <v>494</v>
      </c>
      <c r="I39" s="572">
        <v>403</v>
      </c>
      <c r="J39" s="572">
        <v>192</v>
      </c>
      <c r="K39" s="572">
        <v>89</v>
      </c>
      <c r="L39" s="572">
        <v>15</v>
      </c>
      <c r="M39" s="572">
        <v>4</v>
      </c>
      <c r="N39" s="572">
        <v>5</v>
      </c>
      <c r="O39" s="572">
        <v>7</v>
      </c>
      <c r="P39" s="573">
        <f t="shared" si="0"/>
        <v>20897</v>
      </c>
    </row>
    <row r="40" spans="1:16" s="90" customFormat="1" ht="20.25" customHeight="1">
      <c r="A40" s="574">
        <v>35</v>
      </c>
      <c r="B40" s="539" t="s">
        <v>405</v>
      </c>
      <c r="C40" s="571">
        <v>4920</v>
      </c>
      <c r="D40" s="572">
        <v>1730</v>
      </c>
      <c r="E40" s="572">
        <v>1078</v>
      </c>
      <c r="F40" s="572">
        <v>611</v>
      </c>
      <c r="G40" s="572">
        <v>766</v>
      </c>
      <c r="H40" s="572">
        <v>250</v>
      </c>
      <c r="I40" s="572">
        <v>214</v>
      </c>
      <c r="J40" s="572">
        <v>213</v>
      </c>
      <c r="K40" s="572">
        <v>118</v>
      </c>
      <c r="L40" s="572">
        <v>29</v>
      </c>
      <c r="M40" s="572">
        <v>22</v>
      </c>
      <c r="N40" s="572">
        <v>5</v>
      </c>
      <c r="O40" s="572">
        <v>7</v>
      </c>
      <c r="P40" s="573">
        <f t="shared" si="0"/>
        <v>9963</v>
      </c>
    </row>
    <row r="41" spans="1:16" ht="20.25" customHeight="1">
      <c r="A41" s="574">
        <v>36</v>
      </c>
      <c r="B41" s="539" t="s">
        <v>406</v>
      </c>
      <c r="C41" s="571">
        <v>207</v>
      </c>
      <c r="D41" s="572">
        <v>171</v>
      </c>
      <c r="E41" s="572">
        <v>118</v>
      </c>
      <c r="F41" s="572">
        <v>51</v>
      </c>
      <c r="G41" s="572">
        <v>96</v>
      </c>
      <c r="H41" s="572">
        <v>27</v>
      </c>
      <c r="I41" s="572">
        <v>26</v>
      </c>
      <c r="J41" s="572">
        <v>23</v>
      </c>
      <c r="K41" s="572">
        <v>13</v>
      </c>
      <c r="L41" s="572">
        <v>6</v>
      </c>
      <c r="M41" s="572">
        <v>1</v>
      </c>
      <c r="N41" s="572">
        <v>0</v>
      </c>
      <c r="O41" s="572">
        <v>0</v>
      </c>
      <c r="P41" s="573">
        <f t="shared" si="0"/>
        <v>739</v>
      </c>
    </row>
    <row r="42" spans="1:16" s="90" customFormat="1" ht="20.25" customHeight="1">
      <c r="A42" s="574">
        <v>37</v>
      </c>
      <c r="B42" s="539" t="s">
        <v>407</v>
      </c>
      <c r="C42" s="571">
        <v>125</v>
      </c>
      <c r="D42" s="572">
        <v>128</v>
      </c>
      <c r="E42" s="572">
        <v>83</v>
      </c>
      <c r="F42" s="572">
        <v>50</v>
      </c>
      <c r="G42" s="572">
        <v>74</v>
      </c>
      <c r="H42" s="572">
        <v>23</v>
      </c>
      <c r="I42" s="572">
        <v>32</v>
      </c>
      <c r="J42" s="572">
        <v>28</v>
      </c>
      <c r="K42" s="572">
        <v>23</v>
      </c>
      <c r="L42" s="572">
        <v>12</v>
      </c>
      <c r="M42" s="572">
        <v>5</v>
      </c>
      <c r="N42" s="572">
        <v>1</v>
      </c>
      <c r="O42" s="572">
        <v>4</v>
      </c>
      <c r="P42" s="573">
        <f t="shared" si="0"/>
        <v>588</v>
      </c>
    </row>
    <row r="43" spans="1:16" ht="25.5" customHeight="1">
      <c r="A43" s="574">
        <v>38</v>
      </c>
      <c r="B43" s="539" t="s">
        <v>408</v>
      </c>
      <c r="C43" s="571">
        <v>960</v>
      </c>
      <c r="D43" s="572">
        <v>1087</v>
      </c>
      <c r="E43" s="572">
        <v>772</v>
      </c>
      <c r="F43" s="572">
        <v>381</v>
      </c>
      <c r="G43" s="572">
        <v>568</v>
      </c>
      <c r="H43" s="572">
        <v>209</v>
      </c>
      <c r="I43" s="572">
        <v>209</v>
      </c>
      <c r="J43" s="572">
        <v>150</v>
      </c>
      <c r="K43" s="572">
        <v>93</v>
      </c>
      <c r="L43" s="572">
        <v>41</v>
      </c>
      <c r="M43" s="572">
        <v>18</v>
      </c>
      <c r="N43" s="572">
        <v>6</v>
      </c>
      <c r="O43" s="572">
        <v>0</v>
      </c>
      <c r="P43" s="573">
        <f t="shared" si="0"/>
        <v>4494</v>
      </c>
    </row>
    <row r="44" spans="1:16" ht="20.25" customHeight="1">
      <c r="A44" s="574">
        <v>39</v>
      </c>
      <c r="B44" s="539" t="s">
        <v>409</v>
      </c>
      <c r="C44" s="571">
        <v>24</v>
      </c>
      <c r="D44" s="572">
        <v>22</v>
      </c>
      <c r="E44" s="572">
        <v>20</v>
      </c>
      <c r="F44" s="572">
        <v>6</v>
      </c>
      <c r="G44" s="572">
        <v>12</v>
      </c>
      <c r="H44" s="572">
        <v>7</v>
      </c>
      <c r="I44" s="572">
        <v>2</v>
      </c>
      <c r="J44" s="572">
        <v>11</v>
      </c>
      <c r="K44" s="572">
        <v>7</v>
      </c>
      <c r="L44" s="572">
        <v>3</v>
      </c>
      <c r="M44" s="572">
        <v>1</v>
      </c>
      <c r="N44" s="572">
        <v>2</v>
      </c>
      <c r="O44" s="572">
        <v>0</v>
      </c>
      <c r="P44" s="573">
        <f t="shared" si="0"/>
        <v>117</v>
      </c>
    </row>
    <row r="45" spans="1:16" s="90" customFormat="1" ht="20.25" customHeight="1">
      <c r="A45" s="574">
        <v>41</v>
      </c>
      <c r="B45" s="539" t="s">
        <v>410</v>
      </c>
      <c r="C45" s="571">
        <v>33887</v>
      </c>
      <c r="D45" s="572">
        <v>31839</v>
      </c>
      <c r="E45" s="572">
        <v>22068</v>
      </c>
      <c r="F45" s="572">
        <v>11075</v>
      </c>
      <c r="G45" s="572">
        <v>13540</v>
      </c>
      <c r="H45" s="572">
        <v>4152</v>
      </c>
      <c r="I45" s="572">
        <v>2760</v>
      </c>
      <c r="J45" s="572">
        <v>1515</v>
      </c>
      <c r="K45" s="572">
        <v>690</v>
      </c>
      <c r="L45" s="572">
        <v>197</v>
      </c>
      <c r="M45" s="572">
        <v>46</v>
      </c>
      <c r="N45" s="572">
        <v>17</v>
      </c>
      <c r="O45" s="572">
        <v>21</v>
      </c>
      <c r="P45" s="573">
        <f t="shared" si="0"/>
        <v>121807</v>
      </c>
    </row>
    <row r="46" spans="1:16" ht="20.25" customHeight="1">
      <c r="A46" s="574">
        <v>42</v>
      </c>
      <c r="B46" s="539" t="s">
        <v>411</v>
      </c>
      <c r="C46" s="571">
        <v>2421</v>
      </c>
      <c r="D46" s="572">
        <v>2569</v>
      </c>
      <c r="E46" s="572">
        <v>1984</v>
      </c>
      <c r="F46" s="572">
        <v>1114</v>
      </c>
      <c r="G46" s="572">
        <v>1780</v>
      </c>
      <c r="H46" s="572">
        <v>916</v>
      </c>
      <c r="I46" s="572">
        <v>914</v>
      </c>
      <c r="J46" s="572">
        <v>878</v>
      </c>
      <c r="K46" s="572">
        <v>402</v>
      </c>
      <c r="L46" s="572">
        <v>89</v>
      </c>
      <c r="M46" s="572">
        <v>37</v>
      </c>
      <c r="N46" s="572">
        <v>9</v>
      </c>
      <c r="O46" s="572">
        <v>17</v>
      </c>
      <c r="P46" s="573">
        <f t="shared" si="0"/>
        <v>13130</v>
      </c>
    </row>
    <row r="47" spans="1:16" s="90" customFormat="1" ht="20.25" customHeight="1">
      <c r="A47" s="574">
        <v>43</v>
      </c>
      <c r="B47" s="539" t="s">
        <v>412</v>
      </c>
      <c r="C47" s="571">
        <v>19325</v>
      </c>
      <c r="D47" s="572">
        <v>19241</v>
      </c>
      <c r="E47" s="572">
        <v>10887</v>
      </c>
      <c r="F47" s="572">
        <v>4024</v>
      </c>
      <c r="G47" s="572">
        <v>4099</v>
      </c>
      <c r="H47" s="572">
        <v>1039</v>
      </c>
      <c r="I47" s="572">
        <v>585</v>
      </c>
      <c r="J47" s="572">
        <v>324</v>
      </c>
      <c r="K47" s="572">
        <v>109</v>
      </c>
      <c r="L47" s="572">
        <v>18</v>
      </c>
      <c r="M47" s="572">
        <v>2</v>
      </c>
      <c r="N47" s="572">
        <v>2</v>
      </c>
      <c r="O47" s="572">
        <v>0</v>
      </c>
      <c r="P47" s="573">
        <f t="shared" si="0"/>
        <v>59655</v>
      </c>
    </row>
    <row r="48" spans="1:16" ht="20.25" customHeight="1">
      <c r="A48" s="574">
        <v>45</v>
      </c>
      <c r="B48" s="539" t="s">
        <v>413</v>
      </c>
      <c r="C48" s="571">
        <v>30430</v>
      </c>
      <c r="D48" s="572">
        <v>23144</v>
      </c>
      <c r="E48" s="572">
        <v>8528</v>
      </c>
      <c r="F48" s="572">
        <v>2566</v>
      </c>
      <c r="G48" s="572">
        <v>2328</v>
      </c>
      <c r="H48" s="572">
        <v>699</v>
      </c>
      <c r="I48" s="572">
        <v>548</v>
      </c>
      <c r="J48" s="572">
        <v>236</v>
      </c>
      <c r="K48" s="572">
        <v>82</v>
      </c>
      <c r="L48" s="572">
        <v>16</v>
      </c>
      <c r="M48" s="572">
        <v>2</v>
      </c>
      <c r="N48" s="572">
        <v>0</v>
      </c>
      <c r="O48" s="572">
        <v>0</v>
      </c>
      <c r="P48" s="573">
        <f t="shared" si="0"/>
        <v>68579</v>
      </c>
    </row>
    <row r="49" spans="1:16" ht="20.25" customHeight="1">
      <c r="A49" s="574">
        <v>46</v>
      </c>
      <c r="B49" s="539" t="s">
        <v>414</v>
      </c>
      <c r="C49" s="571">
        <v>49132</v>
      </c>
      <c r="D49" s="572">
        <v>51413</v>
      </c>
      <c r="E49" s="572">
        <v>28398</v>
      </c>
      <c r="F49" s="572">
        <v>10572</v>
      </c>
      <c r="G49" s="572">
        <v>10166</v>
      </c>
      <c r="H49" s="572">
        <v>2810</v>
      </c>
      <c r="I49" s="572">
        <v>1855</v>
      </c>
      <c r="J49" s="572">
        <v>746</v>
      </c>
      <c r="K49" s="572">
        <v>296</v>
      </c>
      <c r="L49" s="572">
        <v>45</v>
      </c>
      <c r="M49" s="572">
        <v>4</v>
      </c>
      <c r="N49" s="572">
        <v>2</v>
      </c>
      <c r="O49" s="572">
        <v>3</v>
      </c>
      <c r="P49" s="573">
        <f t="shared" si="0"/>
        <v>155442</v>
      </c>
    </row>
    <row r="50" spans="1:16" ht="20.25" customHeight="1">
      <c r="A50" s="574">
        <v>47</v>
      </c>
      <c r="B50" s="539" t="s">
        <v>415</v>
      </c>
      <c r="C50" s="571">
        <v>124150</v>
      </c>
      <c r="D50" s="572">
        <v>114093</v>
      </c>
      <c r="E50" s="572">
        <v>75827</v>
      </c>
      <c r="F50" s="572">
        <v>21365</v>
      </c>
      <c r="G50" s="572">
        <v>16644</v>
      </c>
      <c r="H50" s="572">
        <v>4192</v>
      </c>
      <c r="I50" s="572">
        <v>2449</v>
      </c>
      <c r="J50" s="572">
        <v>789</v>
      </c>
      <c r="K50" s="572">
        <v>230</v>
      </c>
      <c r="L50" s="572">
        <v>48</v>
      </c>
      <c r="M50" s="572">
        <v>7</v>
      </c>
      <c r="N50" s="572">
        <v>3</v>
      </c>
      <c r="O50" s="572">
        <v>6</v>
      </c>
      <c r="P50" s="573">
        <f t="shared" si="0"/>
        <v>359803</v>
      </c>
    </row>
    <row r="51" spans="1:16" s="90" customFormat="1" ht="20.25" customHeight="1">
      <c r="A51" s="574">
        <v>49</v>
      </c>
      <c r="B51" s="539" t="s">
        <v>416</v>
      </c>
      <c r="C51" s="571">
        <v>78402</v>
      </c>
      <c r="D51" s="572">
        <v>42035</v>
      </c>
      <c r="E51" s="572">
        <v>12898</v>
      </c>
      <c r="F51" s="572">
        <v>4540</v>
      </c>
      <c r="G51" s="572">
        <v>5723</v>
      </c>
      <c r="H51" s="572">
        <v>1834</v>
      </c>
      <c r="I51" s="572">
        <v>1339</v>
      </c>
      <c r="J51" s="572">
        <v>623</v>
      </c>
      <c r="K51" s="572">
        <v>278</v>
      </c>
      <c r="L51" s="572">
        <v>64</v>
      </c>
      <c r="M51" s="572">
        <v>17</v>
      </c>
      <c r="N51" s="572">
        <v>5</v>
      </c>
      <c r="O51" s="572">
        <v>6</v>
      </c>
      <c r="P51" s="573">
        <f t="shared" si="0"/>
        <v>147764</v>
      </c>
    </row>
    <row r="52" spans="1:16" ht="20.25" customHeight="1">
      <c r="A52" s="574">
        <v>50</v>
      </c>
      <c r="B52" s="539" t="s">
        <v>417</v>
      </c>
      <c r="C52" s="571">
        <v>1309</v>
      </c>
      <c r="D52" s="572">
        <v>1224</v>
      </c>
      <c r="E52" s="572">
        <v>609</v>
      </c>
      <c r="F52" s="572">
        <v>214</v>
      </c>
      <c r="G52" s="572">
        <v>245</v>
      </c>
      <c r="H52" s="572">
        <v>109</v>
      </c>
      <c r="I52" s="572">
        <v>33</v>
      </c>
      <c r="J52" s="572">
        <v>31</v>
      </c>
      <c r="K52" s="572">
        <v>8</v>
      </c>
      <c r="L52" s="572">
        <v>3</v>
      </c>
      <c r="M52" s="572">
        <v>0</v>
      </c>
      <c r="N52" s="572">
        <v>0</v>
      </c>
      <c r="O52" s="572">
        <v>0</v>
      </c>
      <c r="P52" s="573">
        <f t="shared" si="0"/>
        <v>3785</v>
      </c>
    </row>
    <row r="53" spans="1:16" ht="20.25" customHeight="1">
      <c r="A53" s="574">
        <v>51</v>
      </c>
      <c r="B53" s="539" t="s">
        <v>418</v>
      </c>
      <c r="C53" s="571">
        <v>61</v>
      </c>
      <c r="D53" s="572">
        <v>75</v>
      </c>
      <c r="E53" s="572">
        <v>46</v>
      </c>
      <c r="F53" s="572">
        <v>44</v>
      </c>
      <c r="G53" s="572">
        <v>51</v>
      </c>
      <c r="H53" s="572">
        <v>17</v>
      </c>
      <c r="I53" s="572">
        <v>27</v>
      </c>
      <c r="J53" s="572">
        <v>13</v>
      </c>
      <c r="K53" s="572">
        <v>11</v>
      </c>
      <c r="L53" s="572">
        <v>5</v>
      </c>
      <c r="M53" s="572">
        <v>2</v>
      </c>
      <c r="N53" s="572">
        <v>1</v>
      </c>
      <c r="O53" s="572">
        <v>2</v>
      </c>
      <c r="P53" s="573">
        <f t="shared" si="0"/>
        <v>355</v>
      </c>
    </row>
    <row r="54" spans="1:16" ht="20.25" customHeight="1">
      <c r="A54" s="574">
        <v>52</v>
      </c>
      <c r="B54" s="539" t="s">
        <v>419</v>
      </c>
      <c r="C54" s="571">
        <v>5360</v>
      </c>
      <c r="D54" s="572">
        <v>5005</v>
      </c>
      <c r="E54" s="572">
        <v>3411</v>
      </c>
      <c r="F54" s="572">
        <v>1812</v>
      </c>
      <c r="G54" s="572">
        <v>2384</v>
      </c>
      <c r="H54" s="572">
        <v>789</v>
      </c>
      <c r="I54" s="572">
        <v>608</v>
      </c>
      <c r="J54" s="572">
        <v>460</v>
      </c>
      <c r="K54" s="572">
        <v>349</v>
      </c>
      <c r="L54" s="572">
        <v>64</v>
      </c>
      <c r="M54" s="572">
        <v>20</v>
      </c>
      <c r="N54" s="572">
        <v>13</v>
      </c>
      <c r="O54" s="572">
        <v>15</v>
      </c>
      <c r="P54" s="573">
        <f t="shared" si="0"/>
        <v>20290</v>
      </c>
    </row>
    <row r="55" spans="1:16" s="90" customFormat="1" ht="20.25" customHeight="1">
      <c r="A55" s="574">
        <v>53</v>
      </c>
      <c r="B55" s="539" t="s">
        <v>420</v>
      </c>
      <c r="C55" s="571">
        <v>2150</v>
      </c>
      <c r="D55" s="572">
        <v>1175</v>
      </c>
      <c r="E55" s="572">
        <v>987</v>
      </c>
      <c r="F55" s="572">
        <v>744</v>
      </c>
      <c r="G55" s="572">
        <v>980</v>
      </c>
      <c r="H55" s="572">
        <v>188</v>
      </c>
      <c r="I55" s="572">
        <v>132</v>
      </c>
      <c r="J55" s="572">
        <v>85</v>
      </c>
      <c r="K55" s="572">
        <v>55</v>
      </c>
      <c r="L55" s="572">
        <v>11</v>
      </c>
      <c r="M55" s="572">
        <v>8</v>
      </c>
      <c r="N55" s="572">
        <v>3</v>
      </c>
      <c r="O55" s="572">
        <v>5</v>
      </c>
      <c r="P55" s="573">
        <f t="shared" si="0"/>
        <v>6523</v>
      </c>
    </row>
    <row r="56" spans="1:16" ht="20.25" customHeight="1">
      <c r="A56" s="574">
        <v>55</v>
      </c>
      <c r="B56" s="539" t="s">
        <v>421</v>
      </c>
      <c r="C56" s="571">
        <v>4800</v>
      </c>
      <c r="D56" s="572">
        <v>5556</v>
      </c>
      <c r="E56" s="572">
        <v>4468</v>
      </c>
      <c r="F56" s="572">
        <v>1939</v>
      </c>
      <c r="G56" s="572">
        <v>2202</v>
      </c>
      <c r="H56" s="572">
        <v>750</v>
      </c>
      <c r="I56" s="572">
        <v>680</v>
      </c>
      <c r="J56" s="572">
        <v>603</v>
      </c>
      <c r="K56" s="572">
        <v>584</v>
      </c>
      <c r="L56" s="572">
        <v>305</v>
      </c>
      <c r="M56" s="572">
        <v>74</v>
      </c>
      <c r="N56" s="572">
        <v>18</v>
      </c>
      <c r="O56" s="572">
        <v>7</v>
      </c>
      <c r="P56" s="573">
        <f t="shared" si="0"/>
        <v>21986</v>
      </c>
    </row>
    <row r="57" spans="1:16" ht="20.25" customHeight="1">
      <c r="A57" s="574">
        <v>56</v>
      </c>
      <c r="B57" s="539" t="s">
        <v>422</v>
      </c>
      <c r="C57" s="571">
        <v>41659</v>
      </c>
      <c r="D57" s="572">
        <v>36617</v>
      </c>
      <c r="E57" s="572">
        <v>21232</v>
      </c>
      <c r="F57" s="572">
        <v>9610</v>
      </c>
      <c r="G57" s="572">
        <v>11448</v>
      </c>
      <c r="H57" s="572">
        <v>3217</v>
      </c>
      <c r="I57" s="572">
        <v>1948</v>
      </c>
      <c r="J57" s="572">
        <v>760</v>
      </c>
      <c r="K57" s="572">
        <v>218</v>
      </c>
      <c r="L57" s="572">
        <v>31</v>
      </c>
      <c r="M57" s="572">
        <v>6</v>
      </c>
      <c r="N57" s="572">
        <v>1</v>
      </c>
      <c r="O57" s="572">
        <v>2</v>
      </c>
      <c r="P57" s="573">
        <f t="shared" si="0"/>
        <v>126749</v>
      </c>
    </row>
    <row r="58" spans="1:16" ht="20.25" customHeight="1">
      <c r="A58" s="574">
        <v>58</v>
      </c>
      <c r="B58" s="539" t="s">
        <v>423</v>
      </c>
      <c r="C58" s="571">
        <v>682</v>
      </c>
      <c r="D58" s="572">
        <v>770</v>
      </c>
      <c r="E58" s="572">
        <v>635</v>
      </c>
      <c r="F58" s="572">
        <v>301</v>
      </c>
      <c r="G58" s="572">
        <v>344</v>
      </c>
      <c r="H58" s="572">
        <v>103</v>
      </c>
      <c r="I58" s="572">
        <v>71</v>
      </c>
      <c r="J58" s="572">
        <v>41</v>
      </c>
      <c r="K58" s="572">
        <v>12</v>
      </c>
      <c r="L58" s="572">
        <v>2</v>
      </c>
      <c r="M58" s="572">
        <v>2</v>
      </c>
      <c r="N58" s="572">
        <v>0</v>
      </c>
      <c r="O58" s="572">
        <v>1</v>
      </c>
      <c r="P58" s="573">
        <f t="shared" si="0"/>
        <v>2964</v>
      </c>
    </row>
    <row r="59" spans="1:16" ht="25.5" customHeight="1">
      <c r="A59" s="574">
        <v>59</v>
      </c>
      <c r="B59" s="539" t="s">
        <v>424</v>
      </c>
      <c r="C59" s="571">
        <v>807</v>
      </c>
      <c r="D59" s="572">
        <v>631</v>
      </c>
      <c r="E59" s="572">
        <v>394</v>
      </c>
      <c r="F59" s="572">
        <v>209</v>
      </c>
      <c r="G59" s="572">
        <v>238</v>
      </c>
      <c r="H59" s="572">
        <v>75</v>
      </c>
      <c r="I59" s="572">
        <v>47</v>
      </c>
      <c r="J59" s="572">
        <v>27</v>
      </c>
      <c r="K59" s="572">
        <v>17</v>
      </c>
      <c r="L59" s="572">
        <v>4</v>
      </c>
      <c r="M59" s="572">
        <v>0</v>
      </c>
      <c r="N59" s="572">
        <v>0</v>
      </c>
      <c r="O59" s="572">
        <v>1</v>
      </c>
      <c r="P59" s="573">
        <f t="shared" si="0"/>
        <v>2450</v>
      </c>
    </row>
    <row r="60" spans="1:16" ht="20.25" customHeight="1">
      <c r="A60" s="574">
        <v>60</v>
      </c>
      <c r="B60" s="539" t="s">
        <v>425</v>
      </c>
      <c r="C60" s="571">
        <v>215</v>
      </c>
      <c r="D60" s="572">
        <v>194</v>
      </c>
      <c r="E60" s="572">
        <v>111</v>
      </c>
      <c r="F60" s="572">
        <v>48</v>
      </c>
      <c r="G60" s="572">
        <v>80</v>
      </c>
      <c r="H60" s="572">
        <v>34</v>
      </c>
      <c r="I60" s="572">
        <v>24</v>
      </c>
      <c r="J60" s="572">
        <v>22</v>
      </c>
      <c r="K60" s="572">
        <v>20</v>
      </c>
      <c r="L60" s="572">
        <v>4</v>
      </c>
      <c r="M60" s="572">
        <v>1</v>
      </c>
      <c r="N60" s="572">
        <v>1</v>
      </c>
      <c r="O60" s="572">
        <v>0</v>
      </c>
      <c r="P60" s="573">
        <f t="shared" si="0"/>
        <v>754</v>
      </c>
    </row>
    <row r="61" spans="1:16" ht="20.25" customHeight="1">
      <c r="A61" s="574">
        <v>61</v>
      </c>
      <c r="B61" s="539" t="s">
        <v>426</v>
      </c>
      <c r="C61" s="571">
        <v>1087</v>
      </c>
      <c r="D61" s="572">
        <v>774</v>
      </c>
      <c r="E61" s="572">
        <v>456</v>
      </c>
      <c r="F61" s="572">
        <v>184</v>
      </c>
      <c r="G61" s="572">
        <v>198</v>
      </c>
      <c r="H61" s="572">
        <v>77</v>
      </c>
      <c r="I61" s="572">
        <v>81</v>
      </c>
      <c r="J61" s="572">
        <v>52</v>
      </c>
      <c r="K61" s="572">
        <v>30</v>
      </c>
      <c r="L61" s="572">
        <v>8</v>
      </c>
      <c r="M61" s="572">
        <v>2</v>
      </c>
      <c r="N61" s="572">
        <v>2</v>
      </c>
      <c r="O61" s="572">
        <v>1</v>
      </c>
      <c r="P61" s="573">
        <f t="shared" si="0"/>
        <v>2952</v>
      </c>
    </row>
    <row r="62" spans="1:16" ht="20.25" customHeight="1">
      <c r="A62" s="574">
        <v>62</v>
      </c>
      <c r="B62" s="539" t="s">
        <v>427</v>
      </c>
      <c r="C62" s="571">
        <v>3942</v>
      </c>
      <c r="D62" s="572">
        <v>3804</v>
      </c>
      <c r="E62" s="572">
        <v>2316</v>
      </c>
      <c r="F62" s="572">
        <v>1014</v>
      </c>
      <c r="G62" s="572">
        <v>1239</v>
      </c>
      <c r="H62" s="572">
        <v>461</v>
      </c>
      <c r="I62" s="572">
        <v>329</v>
      </c>
      <c r="J62" s="572">
        <v>220</v>
      </c>
      <c r="K62" s="572">
        <v>134</v>
      </c>
      <c r="L62" s="572">
        <v>18</v>
      </c>
      <c r="M62" s="572">
        <v>5</v>
      </c>
      <c r="N62" s="572">
        <v>6</v>
      </c>
      <c r="O62" s="572">
        <v>5</v>
      </c>
      <c r="P62" s="573">
        <f t="shared" si="0"/>
        <v>13493</v>
      </c>
    </row>
    <row r="63" spans="1:16" ht="20.25" customHeight="1">
      <c r="A63" s="574">
        <v>63</v>
      </c>
      <c r="B63" s="539" t="s">
        <v>428</v>
      </c>
      <c r="C63" s="571">
        <v>510</v>
      </c>
      <c r="D63" s="572">
        <v>423</v>
      </c>
      <c r="E63" s="572">
        <v>248</v>
      </c>
      <c r="F63" s="572">
        <v>121</v>
      </c>
      <c r="G63" s="572">
        <v>141</v>
      </c>
      <c r="H63" s="572">
        <v>70</v>
      </c>
      <c r="I63" s="572">
        <v>49</v>
      </c>
      <c r="J63" s="572">
        <v>31</v>
      </c>
      <c r="K63" s="572">
        <v>26</v>
      </c>
      <c r="L63" s="572">
        <v>5</v>
      </c>
      <c r="M63" s="572">
        <v>1</v>
      </c>
      <c r="N63" s="572">
        <v>1</v>
      </c>
      <c r="O63" s="572">
        <v>1</v>
      </c>
      <c r="P63" s="573">
        <f t="shared" si="0"/>
        <v>1627</v>
      </c>
    </row>
    <row r="64" spans="1:16" ht="20.25" customHeight="1">
      <c r="A64" s="574">
        <v>64</v>
      </c>
      <c r="B64" s="539" t="s">
        <v>429</v>
      </c>
      <c r="C64" s="571">
        <v>801</v>
      </c>
      <c r="D64" s="572">
        <v>1498</v>
      </c>
      <c r="E64" s="572">
        <v>1430</v>
      </c>
      <c r="F64" s="572">
        <v>1546</v>
      </c>
      <c r="G64" s="572">
        <v>1353</v>
      </c>
      <c r="H64" s="572">
        <v>129</v>
      </c>
      <c r="I64" s="572">
        <v>87</v>
      </c>
      <c r="J64" s="572">
        <v>75</v>
      </c>
      <c r="K64" s="572">
        <v>38</v>
      </c>
      <c r="L64" s="572">
        <v>12</v>
      </c>
      <c r="M64" s="572">
        <v>8</v>
      </c>
      <c r="N64" s="572">
        <v>1</v>
      </c>
      <c r="O64" s="572">
        <v>11</v>
      </c>
      <c r="P64" s="573">
        <f t="shared" si="0"/>
        <v>6989</v>
      </c>
    </row>
    <row r="65" spans="1:16" ht="27.75" customHeight="1">
      <c r="A65" s="574">
        <v>65</v>
      </c>
      <c r="B65" s="539" t="s">
        <v>430</v>
      </c>
      <c r="C65" s="571">
        <v>1041</v>
      </c>
      <c r="D65" s="572">
        <v>1333</v>
      </c>
      <c r="E65" s="572">
        <v>644</v>
      </c>
      <c r="F65" s="572">
        <v>161</v>
      </c>
      <c r="G65" s="572">
        <v>123</v>
      </c>
      <c r="H65" s="572">
        <v>44</v>
      </c>
      <c r="I65" s="572">
        <v>43</v>
      </c>
      <c r="J65" s="572">
        <v>23</v>
      </c>
      <c r="K65" s="572">
        <v>17</v>
      </c>
      <c r="L65" s="572">
        <v>11</v>
      </c>
      <c r="M65" s="572">
        <v>3</v>
      </c>
      <c r="N65" s="572">
        <v>2</v>
      </c>
      <c r="O65" s="572">
        <v>0</v>
      </c>
      <c r="P65" s="573">
        <f t="shared" si="0"/>
        <v>3445</v>
      </c>
    </row>
    <row r="66" spans="1:16" ht="20.25" customHeight="1">
      <c r="A66" s="574">
        <v>66</v>
      </c>
      <c r="B66" s="539" t="s">
        <v>431</v>
      </c>
      <c r="C66" s="571">
        <v>4729</v>
      </c>
      <c r="D66" s="572">
        <v>5073</v>
      </c>
      <c r="E66" s="572">
        <v>2316</v>
      </c>
      <c r="F66" s="572">
        <v>674</v>
      </c>
      <c r="G66" s="572">
        <v>457</v>
      </c>
      <c r="H66" s="572">
        <v>88</v>
      </c>
      <c r="I66" s="572">
        <v>95</v>
      </c>
      <c r="J66" s="572">
        <v>52</v>
      </c>
      <c r="K66" s="572">
        <v>34</v>
      </c>
      <c r="L66" s="572">
        <v>4</v>
      </c>
      <c r="M66" s="572">
        <v>2</v>
      </c>
      <c r="N66" s="572">
        <v>1</v>
      </c>
      <c r="O66" s="572">
        <v>0</v>
      </c>
      <c r="P66" s="573">
        <f t="shared" si="0"/>
        <v>13525</v>
      </c>
    </row>
    <row r="67" spans="1:16" ht="20.25" customHeight="1">
      <c r="A67" s="574">
        <v>68</v>
      </c>
      <c r="B67" s="539" t="s">
        <v>432</v>
      </c>
      <c r="C67" s="571">
        <v>53139</v>
      </c>
      <c r="D67" s="572">
        <v>12307</v>
      </c>
      <c r="E67" s="572">
        <v>4331</v>
      </c>
      <c r="F67" s="572">
        <v>1576</v>
      </c>
      <c r="G67" s="572">
        <v>1639</v>
      </c>
      <c r="H67" s="572">
        <v>342</v>
      </c>
      <c r="I67" s="572">
        <v>214</v>
      </c>
      <c r="J67" s="572">
        <v>94</v>
      </c>
      <c r="K67" s="572">
        <v>22</v>
      </c>
      <c r="L67" s="572">
        <v>4</v>
      </c>
      <c r="M67" s="572">
        <v>0</v>
      </c>
      <c r="N67" s="572">
        <v>0</v>
      </c>
      <c r="O67" s="572">
        <v>0</v>
      </c>
      <c r="P67" s="573">
        <f t="shared" si="0"/>
        <v>73668</v>
      </c>
    </row>
    <row r="68" spans="1:16" ht="20.25" customHeight="1">
      <c r="A68" s="574">
        <v>69</v>
      </c>
      <c r="B68" s="539" t="s">
        <v>433</v>
      </c>
      <c r="C68" s="571">
        <v>20746</v>
      </c>
      <c r="D68" s="572">
        <v>22009</v>
      </c>
      <c r="E68" s="572">
        <v>10179</v>
      </c>
      <c r="F68" s="572">
        <v>2322</v>
      </c>
      <c r="G68" s="572">
        <v>1229</v>
      </c>
      <c r="H68" s="572">
        <v>218</v>
      </c>
      <c r="I68" s="572">
        <v>118</v>
      </c>
      <c r="J68" s="572">
        <v>47</v>
      </c>
      <c r="K68" s="572">
        <v>13</v>
      </c>
      <c r="L68" s="572">
        <v>4</v>
      </c>
      <c r="M68" s="572">
        <v>2</v>
      </c>
      <c r="N68" s="572">
        <v>1</v>
      </c>
      <c r="O68" s="572">
        <v>0</v>
      </c>
      <c r="P68" s="573">
        <f t="shared" si="0"/>
        <v>56888</v>
      </c>
    </row>
    <row r="69" spans="1:16" ht="20.25" customHeight="1">
      <c r="A69" s="574">
        <v>70</v>
      </c>
      <c r="B69" s="539" t="s">
        <v>434</v>
      </c>
      <c r="C69" s="571">
        <v>5406</v>
      </c>
      <c r="D69" s="572">
        <v>5028</v>
      </c>
      <c r="E69" s="572">
        <v>2969</v>
      </c>
      <c r="F69" s="572">
        <v>1251</v>
      </c>
      <c r="G69" s="572">
        <v>1464</v>
      </c>
      <c r="H69" s="572">
        <v>537</v>
      </c>
      <c r="I69" s="572">
        <v>493</v>
      </c>
      <c r="J69" s="572">
        <v>334</v>
      </c>
      <c r="K69" s="572">
        <v>213</v>
      </c>
      <c r="L69" s="572">
        <v>67</v>
      </c>
      <c r="M69" s="572">
        <v>15</v>
      </c>
      <c r="N69" s="572">
        <v>11</v>
      </c>
      <c r="O69" s="572">
        <v>11</v>
      </c>
      <c r="P69" s="573">
        <f t="shared" si="0"/>
        <v>17799</v>
      </c>
    </row>
    <row r="70" spans="1:16" ht="20.25" customHeight="1">
      <c r="A70" s="574">
        <v>71</v>
      </c>
      <c r="B70" s="539" t="s">
        <v>435</v>
      </c>
      <c r="C70" s="571">
        <v>8503</v>
      </c>
      <c r="D70" s="572">
        <v>8087</v>
      </c>
      <c r="E70" s="572">
        <v>4742</v>
      </c>
      <c r="F70" s="572">
        <v>2231</v>
      </c>
      <c r="G70" s="572">
        <v>2572</v>
      </c>
      <c r="H70" s="572">
        <v>548</v>
      </c>
      <c r="I70" s="572">
        <v>431</v>
      </c>
      <c r="J70" s="572">
        <v>201</v>
      </c>
      <c r="K70" s="572">
        <v>101</v>
      </c>
      <c r="L70" s="572">
        <v>25</v>
      </c>
      <c r="M70" s="572">
        <v>4</v>
      </c>
      <c r="N70" s="572">
        <v>3</v>
      </c>
      <c r="O70" s="572">
        <v>1</v>
      </c>
      <c r="P70" s="573">
        <f t="shared" si="0"/>
        <v>27449</v>
      </c>
    </row>
    <row r="71" spans="1:16" ht="20.25" customHeight="1">
      <c r="A71" s="574">
        <v>72</v>
      </c>
      <c r="B71" s="539" t="s">
        <v>436</v>
      </c>
      <c r="C71" s="571">
        <v>332</v>
      </c>
      <c r="D71" s="572">
        <v>333</v>
      </c>
      <c r="E71" s="572">
        <v>196</v>
      </c>
      <c r="F71" s="572">
        <v>79</v>
      </c>
      <c r="G71" s="572">
        <v>91</v>
      </c>
      <c r="H71" s="572">
        <v>39</v>
      </c>
      <c r="I71" s="572">
        <v>31</v>
      </c>
      <c r="J71" s="572">
        <v>24</v>
      </c>
      <c r="K71" s="572">
        <v>13</v>
      </c>
      <c r="L71" s="572">
        <v>8</v>
      </c>
      <c r="M71" s="572">
        <v>1</v>
      </c>
      <c r="N71" s="572">
        <v>1</v>
      </c>
      <c r="O71" s="572">
        <v>2</v>
      </c>
      <c r="P71" s="573">
        <f t="shared" si="0"/>
        <v>1150</v>
      </c>
    </row>
    <row r="72" spans="1:16" ht="20.25" customHeight="1">
      <c r="A72" s="574">
        <v>73</v>
      </c>
      <c r="B72" s="539" t="s">
        <v>437</v>
      </c>
      <c r="C72" s="571">
        <v>2491</v>
      </c>
      <c r="D72" s="572">
        <v>2356</v>
      </c>
      <c r="E72" s="572">
        <v>1276</v>
      </c>
      <c r="F72" s="572">
        <v>444</v>
      </c>
      <c r="G72" s="572">
        <v>474</v>
      </c>
      <c r="H72" s="572">
        <v>150</v>
      </c>
      <c r="I72" s="572">
        <v>143</v>
      </c>
      <c r="J72" s="572">
        <v>97</v>
      </c>
      <c r="K72" s="572">
        <v>35</v>
      </c>
      <c r="L72" s="572">
        <v>15</v>
      </c>
      <c r="M72" s="572">
        <v>1</v>
      </c>
      <c r="N72" s="572">
        <v>1</v>
      </c>
      <c r="O72" s="572">
        <v>1</v>
      </c>
      <c r="P72" s="573">
        <f t="shared" si="0"/>
        <v>7484</v>
      </c>
    </row>
    <row r="73" spans="1:16" ht="20.25" customHeight="1">
      <c r="A73" s="574">
        <v>74</v>
      </c>
      <c r="B73" s="539" t="s">
        <v>438</v>
      </c>
      <c r="C73" s="571">
        <v>3597</v>
      </c>
      <c r="D73" s="572">
        <v>2808</v>
      </c>
      <c r="E73" s="572">
        <v>1527</v>
      </c>
      <c r="F73" s="572">
        <v>610</v>
      </c>
      <c r="G73" s="572">
        <v>623</v>
      </c>
      <c r="H73" s="572">
        <v>158</v>
      </c>
      <c r="I73" s="572">
        <v>87</v>
      </c>
      <c r="J73" s="572">
        <v>31</v>
      </c>
      <c r="K73" s="572">
        <v>18</v>
      </c>
      <c r="L73" s="572">
        <v>3</v>
      </c>
      <c r="M73" s="572">
        <v>0</v>
      </c>
      <c r="N73" s="572">
        <v>1</v>
      </c>
      <c r="O73" s="572">
        <v>2</v>
      </c>
      <c r="P73" s="573">
        <f t="shared" ref="P73:P96" si="1">SUM(C73:O73)</f>
        <v>9465</v>
      </c>
    </row>
    <row r="74" spans="1:16" ht="20.25" customHeight="1">
      <c r="A74" s="574">
        <v>75</v>
      </c>
      <c r="B74" s="539" t="s">
        <v>439</v>
      </c>
      <c r="C74" s="571">
        <v>1794</v>
      </c>
      <c r="D74" s="572">
        <v>1202</v>
      </c>
      <c r="E74" s="572">
        <v>430</v>
      </c>
      <c r="F74" s="572">
        <v>105</v>
      </c>
      <c r="G74" s="572">
        <v>97</v>
      </c>
      <c r="H74" s="572">
        <v>26</v>
      </c>
      <c r="I74" s="572">
        <v>5</v>
      </c>
      <c r="J74" s="572">
        <v>5</v>
      </c>
      <c r="K74" s="572">
        <v>1</v>
      </c>
      <c r="L74" s="572">
        <v>2</v>
      </c>
      <c r="M74" s="572">
        <v>0</v>
      </c>
      <c r="N74" s="572">
        <v>0</v>
      </c>
      <c r="O74" s="572">
        <v>0</v>
      </c>
      <c r="P74" s="573">
        <f t="shared" si="1"/>
        <v>3667</v>
      </c>
    </row>
    <row r="75" spans="1:16" ht="20.25" customHeight="1">
      <c r="A75" s="574">
        <v>77</v>
      </c>
      <c r="B75" s="539" t="s">
        <v>440</v>
      </c>
      <c r="C75" s="571">
        <v>2693</v>
      </c>
      <c r="D75" s="572">
        <v>1913</v>
      </c>
      <c r="E75" s="572">
        <v>844</v>
      </c>
      <c r="F75" s="572">
        <v>288</v>
      </c>
      <c r="G75" s="572">
        <v>315</v>
      </c>
      <c r="H75" s="572">
        <v>63</v>
      </c>
      <c r="I75" s="572">
        <v>49</v>
      </c>
      <c r="J75" s="572">
        <v>24</v>
      </c>
      <c r="K75" s="572">
        <v>9</v>
      </c>
      <c r="L75" s="572">
        <v>0</v>
      </c>
      <c r="M75" s="572">
        <v>0</v>
      </c>
      <c r="N75" s="572">
        <v>0</v>
      </c>
      <c r="O75" s="572">
        <v>0</v>
      </c>
      <c r="P75" s="573">
        <f t="shared" si="1"/>
        <v>6198</v>
      </c>
    </row>
    <row r="76" spans="1:16" ht="20.25" customHeight="1">
      <c r="A76" s="574">
        <v>78</v>
      </c>
      <c r="B76" s="539" t="s">
        <v>441</v>
      </c>
      <c r="C76" s="571">
        <v>402</v>
      </c>
      <c r="D76" s="572">
        <v>439</v>
      </c>
      <c r="E76" s="572">
        <v>321</v>
      </c>
      <c r="F76" s="572">
        <v>158</v>
      </c>
      <c r="G76" s="572">
        <v>303</v>
      </c>
      <c r="H76" s="572">
        <v>136</v>
      </c>
      <c r="I76" s="572">
        <v>153</v>
      </c>
      <c r="J76" s="572">
        <v>149</v>
      </c>
      <c r="K76" s="572">
        <v>129</v>
      </c>
      <c r="L76" s="572">
        <v>48</v>
      </c>
      <c r="M76" s="572">
        <v>17</v>
      </c>
      <c r="N76" s="572">
        <v>5</v>
      </c>
      <c r="O76" s="572">
        <v>7</v>
      </c>
      <c r="P76" s="573">
        <f t="shared" si="1"/>
        <v>2267</v>
      </c>
    </row>
    <row r="77" spans="1:16" ht="20.25" customHeight="1">
      <c r="A77" s="574">
        <v>79</v>
      </c>
      <c r="B77" s="539" t="s">
        <v>442</v>
      </c>
      <c r="C77" s="571">
        <v>2925</v>
      </c>
      <c r="D77" s="572">
        <v>2701</v>
      </c>
      <c r="E77" s="572">
        <v>1451</v>
      </c>
      <c r="F77" s="572">
        <v>588</v>
      </c>
      <c r="G77" s="572">
        <v>665</v>
      </c>
      <c r="H77" s="572">
        <v>188</v>
      </c>
      <c r="I77" s="572">
        <v>108</v>
      </c>
      <c r="J77" s="572">
        <v>69</v>
      </c>
      <c r="K77" s="572">
        <v>35</v>
      </c>
      <c r="L77" s="572">
        <v>8</v>
      </c>
      <c r="M77" s="572">
        <v>5</v>
      </c>
      <c r="N77" s="572">
        <v>1</v>
      </c>
      <c r="O77" s="572">
        <v>1</v>
      </c>
      <c r="P77" s="573">
        <f t="shared" si="1"/>
        <v>8745</v>
      </c>
    </row>
    <row r="78" spans="1:16" ht="20.25" customHeight="1">
      <c r="A78" s="574">
        <v>80</v>
      </c>
      <c r="B78" s="539" t="s">
        <v>443</v>
      </c>
      <c r="C78" s="571">
        <v>4351</v>
      </c>
      <c r="D78" s="572">
        <v>5285</v>
      </c>
      <c r="E78" s="572">
        <v>4377</v>
      </c>
      <c r="F78" s="572">
        <v>1975</v>
      </c>
      <c r="G78" s="572">
        <v>2066</v>
      </c>
      <c r="H78" s="572">
        <v>654</v>
      </c>
      <c r="I78" s="572">
        <v>539</v>
      </c>
      <c r="J78" s="572">
        <v>397</v>
      </c>
      <c r="K78" s="572">
        <v>277</v>
      </c>
      <c r="L78" s="572">
        <v>63</v>
      </c>
      <c r="M78" s="572">
        <v>12</v>
      </c>
      <c r="N78" s="572">
        <v>4</v>
      </c>
      <c r="O78" s="572">
        <v>6</v>
      </c>
      <c r="P78" s="573">
        <f t="shared" si="1"/>
        <v>20006</v>
      </c>
    </row>
    <row r="79" spans="1:16" ht="20.25" customHeight="1">
      <c r="A79" s="574">
        <v>81</v>
      </c>
      <c r="B79" s="539" t="s">
        <v>444</v>
      </c>
      <c r="C79" s="571">
        <v>14120</v>
      </c>
      <c r="D79" s="572">
        <v>7261</v>
      </c>
      <c r="E79" s="572">
        <v>4126</v>
      </c>
      <c r="F79" s="572">
        <v>1883</v>
      </c>
      <c r="G79" s="572">
        <v>2604</v>
      </c>
      <c r="H79" s="572">
        <v>1007</v>
      </c>
      <c r="I79" s="572">
        <v>1021</v>
      </c>
      <c r="J79" s="572">
        <v>743</v>
      </c>
      <c r="K79" s="572">
        <v>485</v>
      </c>
      <c r="L79" s="572">
        <v>167</v>
      </c>
      <c r="M79" s="572">
        <v>55</v>
      </c>
      <c r="N79" s="572">
        <v>20</v>
      </c>
      <c r="O79" s="572">
        <v>29</v>
      </c>
      <c r="P79" s="573">
        <f t="shared" si="1"/>
        <v>33521</v>
      </c>
    </row>
    <row r="80" spans="1:16" ht="20.25" customHeight="1">
      <c r="A80" s="574">
        <v>82</v>
      </c>
      <c r="B80" s="539" t="s">
        <v>445</v>
      </c>
      <c r="C80" s="571">
        <v>14605</v>
      </c>
      <c r="D80" s="572">
        <v>12550</v>
      </c>
      <c r="E80" s="572">
        <v>6809</v>
      </c>
      <c r="F80" s="572">
        <v>2637</v>
      </c>
      <c r="G80" s="572">
        <v>3046</v>
      </c>
      <c r="H80" s="572">
        <v>1096</v>
      </c>
      <c r="I80" s="572">
        <v>1015</v>
      </c>
      <c r="J80" s="572">
        <v>640</v>
      </c>
      <c r="K80" s="572">
        <v>484</v>
      </c>
      <c r="L80" s="572">
        <v>136</v>
      </c>
      <c r="M80" s="572">
        <v>44</v>
      </c>
      <c r="N80" s="572">
        <v>25</v>
      </c>
      <c r="O80" s="572">
        <v>30</v>
      </c>
      <c r="P80" s="573">
        <f t="shared" si="1"/>
        <v>43117</v>
      </c>
    </row>
    <row r="81" spans="1:16" ht="20.25" customHeight="1">
      <c r="A81" s="574">
        <v>84</v>
      </c>
      <c r="B81" s="539" t="s">
        <v>446</v>
      </c>
      <c r="C81" s="571">
        <v>849</v>
      </c>
      <c r="D81" s="572">
        <v>869</v>
      </c>
      <c r="E81" s="572">
        <v>771</v>
      </c>
      <c r="F81" s="572">
        <v>420</v>
      </c>
      <c r="G81" s="572">
        <v>750</v>
      </c>
      <c r="H81" s="572">
        <v>317</v>
      </c>
      <c r="I81" s="572">
        <v>390</v>
      </c>
      <c r="J81" s="572">
        <v>402</v>
      </c>
      <c r="K81" s="572">
        <v>333</v>
      </c>
      <c r="L81" s="572">
        <v>164</v>
      </c>
      <c r="M81" s="572">
        <v>41</v>
      </c>
      <c r="N81" s="572">
        <v>18</v>
      </c>
      <c r="O81" s="572">
        <v>39</v>
      </c>
      <c r="P81" s="573">
        <f t="shared" si="1"/>
        <v>5363</v>
      </c>
    </row>
    <row r="82" spans="1:16" ht="20.25" customHeight="1">
      <c r="A82" s="574">
        <v>85</v>
      </c>
      <c r="B82" s="539" t="s">
        <v>447</v>
      </c>
      <c r="C82" s="571">
        <v>5868</v>
      </c>
      <c r="D82" s="572">
        <v>6953</v>
      </c>
      <c r="E82" s="572">
        <v>6613</v>
      </c>
      <c r="F82" s="572">
        <v>4142</v>
      </c>
      <c r="G82" s="572">
        <v>5083</v>
      </c>
      <c r="H82" s="572">
        <v>1869</v>
      </c>
      <c r="I82" s="572">
        <v>1577</v>
      </c>
      <c r="J82" s="572">
        <v>1251</v>
      </c>
      <c r="K82" s="572">
        <v>577</v>
      </c>
      <c r="L82" s="572">
        <v>149</v>
      </c>
      <c r="M82" s="572">
        <v>34</v>
      </c>
      <c r="N82" s="572">
        <v>19</v>
      </c>
      <c r="O82" s="572">
        <v>28</v>
      </c>
      <c r="P82" s="573">
        <f t="shared" si="1"/>
        <v>34163</v>
      </c>
    </row>
    <row r="83" spans="1:16" ht="20.25" customHeight="1">
      <c r="A83" s="574">
        <v>86</v>
      </c>
      <c r="B83" s="539" t="s">
        <v>448</v>
      </c>
      <c r="C83" s="572">
        <v>11837</v>
      </c>
      <c r="D83" s="572">
        <v>10636</v>
      </c>
      <c r="E83" s="572">
        <v>4156</v>
      </c>
      <c r="F83" s="572">
        <v>1597</v>
      </c>
      <c r="G83" s="572">
        <v>2223</v>
      </c>
      <c r="H83" s="572">
        <v>1023</v>
      </c>
      <c r="I83" s="572">
        <v>1020</v>
      </c>
      <c r="J83" s="572">
        <v>871</v>
      </c>
      <c r="K83" s="572">
        <v>759</v>
      </c>
      <c r="L83" s="572">
        <v>455</v>
      </c>
      <c r="M83" s="572">
        <v>170</v>
      </c>
      <c r="N83" s="572">
        <v>86</v>
      </c>
      <c r="O83" s="572">
        <v>91</v>
      </c>
      <c r="P83" s="573">
        <f t="shared" si="1"/>
        <v>34924</v>
      </c>
    </row>
    <row r="84" spans="1:16" ht="20.25" customHeight="1">
      <c r="A84" s="574">
        <v>87</v>
      </c>
      <c r="B84" s="539" t="s">
        <v>449</v>
      </c>
      <c r="C84" s="571">
        <v>311</v>
      </c>
      <c r="D84" s="572">
        <v>284</v>
      </c>
      <c r="E84" s="572">
        <v>284</v>
      </c>
      <c r="F84" s="572">
        <v>155</v>
      </c>
      <c r="G84" s="572">
        <v>350</v>
      </c>
      <c r="H84" s="572">
        <v>262</v>
      </c>
      <c r="I84" s="572">
        <v>332</v>
      </c>
      <c r="J84" s="572">
        <v>183</v>
      </c>
      <c r="K84" s="572">
        <v>37</v>
      </c>
      <c r="L84" s="572">
        <v>3</v>
      </c>
      <c r="M84" s="572">
        <v>0</v>
      </c>
      <c r="N84" s="572">
        <v>2</v>
      </c>
      <c r="O84" s="572">
        <v>1</v>
      </c>
      <c r="P84" s="573">
        <f t="shared" si="1"/>
        <v>2204</v>
      </c>
    </row>
    <row r="85" spans="1:16" ht="20.25" customHeight="1">
      <c r="A85" s="574">
        <v>88</v>
      </c>
      <c r="B85" s="539" t="s">
        <v>450</v>
      </c>
      <c r="C85" s="571">
        <v>512</v>
      </c>
      <c r="D85" s="572">
        <v>810</v>
      </c>
      <c r="E85" s="572">
        <v>1427</v>
      </c>
      <c r="F85" s="572">
        <v>949</v>
      </c>
      <c r="G85" s="572">
        <v>1485</v>
      </c>
      <c r="H85" s="572">
        <v>510</v>
      </c>
      <c r="I85" s="572">
        <v>212</v>
      </c>
      <c r="J85" s="572">
        <v>50</v>
      </c>
      <c r="K85" s="572">
        <v>8</v>
      </c>
      <c r="L85" s="572">
        <v>4</v>
      </c>
      <c r="M85" s="572">
        <v>1</v>
      </c>
      <c r="N85" s="572">
        <v>1</v>
      </c>
      <c r="O85" s="572">
        <v>0</v>
      </c>
      <c r="P85" s="573">
        <f t="shared" si="1"/>
        <v>5969</v>
      </c>
    </row>
    <row r="86" spans="1:16" ht="20.25" customHeight="1">
      <c r="A86" s="574">
        <v>90</v>
      </c>
      <c r="B86" s="539" t="s">
        <v>451</v>
      </c>
      <c r="C86" s="571">
        <v>642</v>
      </c>
      <c r="D86" s="572">
        <v>425</v>
      </c>
      <c r="E86" s="572">
        <v>181</v>
      </c>
      <c r="F86" s="572">
        <v>94</v>
      </c>
      <c r="G86" s="572">
        <v>121</v>
      </c>
      <c r="H86" s="572">
        <v>34</v>
      </c>
      <c r="I86" s="572">
        <v>28</v>
      </c>
      <c r="J86" s="572">
        <v>14</v>
      </c>
      <c r="K86" s="572">
        <v>18</v>
      </c>
      <c r="L86" s="572">
        <v>1</v>
      </c>
      <c r="M86" s="572">
        <v>0</v>
      </c>
      <c r="N86" s="572">
        <v>0</v>
      </c>
      <c r="O86" s="572">
        <v>2</v>
      </c>
      <c r="P86" s="573">
        <f t="shared" si="1"/>
        <v>1560</v>
      </c>
    </row>
    <row r="87" spans="1:16" ht="20.25" customHeight="1">
      <c r="A87" s="574">
        <v>91</v>
      </c>
      <c r="B87" s="539" t="s">
        <v>452</v>
      </c>
      <c r="C87" s="571">
        <v>516</v>
      </c>
      <c r="D87" s="572">
        <v>211</v>
      </c>
      <c r="E87" s="572">
        <v>116</v>
      </c>
      <c r="F87" s="572">
        <v>46</v>
      </c>
      <c r="G87" s="572">
        <v>56</v>
      </c>
      <c r="H87" s="572">
        <v>14</v>
      </c>
      <c r="I87" s="572">
        <v>18</v>
      </c>
      <c r="J87" s="572">
        <v>7</v>
      </c>
      <c r="K87" s="572">
        <v>6</v>
      </c>
      <c r="L87" s="572">
        <v>1</v>
      </c>
      <c r="M87" s="572">
        <v>0</v>
      </c>
      <c r="N87" s="572">
        <v>0</v>
      </c>
      <c r="O87" s="572">
        <v>0</v>
      </c>
      <c r="P87" s="573">
        <f t="shared" si="1"/>
        <v>991</v>
      </c>
    </row>
    <row r="88" spans="1:16" ht="20.25" customHeight="1">
      <c r="A88" s="574">
        <v>92</v>
      </c>
      <c r="B88" s="539" t="s">
        <v>453</v>
      </c>
      <c r="C88" s="571">
        <v>1359</v>
      </c>
      <c r="D88" s="572">
        <v>869</v>
      </c>
      <c r="E88" s="572">
        <v>173</v>
      </c>
      <c r="F88" s="572">
        <v>31</v>
      </c>
      <c r="G88" s="572">
        <v>25</v>
      </c>
      <c r="H88" s="572">
        <v>4</v>
      </c>
      <c r="I88" s="572">
        <v>1</v>
      </c>
      <c r="J88" s="572">
        <v>1</v>
      </c>
      <c r="K88" s="572">
        <v>3</v>
      </c>
      <c r="L88" s="572">
        <v>0</v>
      </c>
      <c r="M88" s="572">
        <v>0</v>
      </c>
      <c r="N88" s="572">
        <v>0</v>
      </c>
      <c r="O88" s="572">
        <v>0</v>
      </c>
      <c r="P88" s="573">
        <f t="shared" si="1"/>
        <v>2466</v>
      </c>
    </row>
    <row r="89" spans="1:16" ht="20.25" customHeight="1">
      <c r="A89" s="574">
        <v>93</v>
      </c>
      <c r="B89" s="539" t="s">
        <v>454</v>
      </c>
      <c r="C89" s="571">
        <v>3614</v>
      </c>
      <c r="D89" s="572">
        <v>2908</v>
      </c>
      <c r="E89" s="572">
        <v>1395</v>
      </c>
      <c r="F89" s="572">
        <v>522</v>
      </c>
      <c r="G89" s="572">
        <v>546</v>
      </c>
      <c r="H89" s="572">
        <v>190</v>
      </c>
      <c r="I89" s="572">
        <v>174</v>
      </c>
      <c r="J89" s="572">
        <v>81</v>
      </c>
      <c r="K89" s="572">
        <v>41</v>
      </c>
      <c r="L89" s="572">
        <v>4</v>
      </c>
      <c r="M89" s="572">
        <v>2</v>
      </c>
      <c r="N89" s="572">
        <v>0</v>
      </c>
      <c r="O89" s="572">
        <v>1</v>
      </c>
      <c r="P89" s="573">
        <f t="shared" si="1"/>
        <v>9478</v>
      </c>
    </row>
    <row r="90" spans="1:16" ht="20.25" customHeight="1">
      <c r="A90" s="574">
        <v>94</v>
      </c>
      <c r="B90" s="539" t="s">
        <v>455</v>
      </c>
      <c r="C90" s="571">
        <v>5089</v>
      </c>
      <c r="D90" s="572">
        <v>3033</v>
      </c>
      <c r="E90" s="572">
        <v>1615</v>
      </c>
      <c r="F90" s="572">
        <v>604</v>
      </c>
      <c r="G90" s="572">
        <v>592</v>
      </c>
      <c r="H90" s="572">
        <v>243</v>
      </c>
      <c r="I90" s="572">
        <v>239</v>
      </c>
      <c r="J90" s="572">
        <v>145</v>
      </c>
      <c r="K90" s="572">
        <v>34</v>
      </c>
      <c r="L90" s="572">
        <v>2</v>
      </c>
      <c r="M90" s="572">
        <v>1</v>
      </c>
      <c r="N90" s="572">
        <v>0</v>
      </c>
      <c r="O90" s="572">
        <v>0</v>
      </c>
      <c r="P90" s="573">
        <f t="shared" si="1"/>
        <v>11597</v>
      </c>
    </row>
    <row r="91" spans="1:16" ht="20.25" customHeight="1">
      <c r="A91" s="574">
        <v>95</v>
      </c>
      <c r="B91" s="539" t="s">
        <v>456</v>
      </c>
      <c r="C91" s="571">
        <v>5815</v>
      </c>
      <c r="D91" s="572">
        <v>3944</v>
      </c>
      <c r="E91" s="572">
        <v>1621</v>
      </c>
      <c r="F91" s="572">
        <v>554</v>
      </c>
      <c r="G91" s="572">
        <v>775</v>
      </c>
      <c r="H91" s="572">
        <v>224</v>
      </c>
      <c r="I91" s="572">
        <v>144</v>
      </c>
      <c r="J91" s="572">
        <v>39</v>
      </c>
      <c r="K91" s="572">
        <v>19</v>
      </c>
      <c r="L91" s="572">
        <v>3</v>
      </c>
      <c r="M91" s="572">
        <v>2</v>
      </c>
      <c r="N91" s="572">
        <v>0</v>
      </c>
      <c r="O91" s="572">
        <v>0</v>
      </c>
      <c r="P91" s="573">
        <f t="shared" si="1"/>
        <v>13140</v>
      </c>
    </row>
    <row r="92" spans="1:16" ht="20.25" customHeight="1">
      <c r="A92" s="574">
        <v>96</v>
      </c>
      <c r="B92" s="575" t="s">
        <v>457</v>
      </c>
      <c r="C92" s="571">
        <v>16651</v>
      </c>
      <c r="D92" s="572">
        <v>11137</v>
      </c>
      <c r="E92" s="572">
        <v>4645</v>
      </c>
      <c r="F92" s="572">
        <v>1644</v>
      </c>
      <c r="G92" s="572">
        <v>1354</v>
      </c>
      <c r="H92" s="572">
        <v>253</v>
      </c>
      <c r="I92" s="572">
        <v>130</v>
      </c>
      <c r="J92" s="572">
        <v>62</v>
      </c>
      <c r="K92" s="572">
        <v>25</v>
      </c>
      <c r="L92" s="572">
        <v>5</v>
      </c>
      <c r="M92" s="572">
        <v>2</v>
      </c>
      <c r="N92" s="572">
        <v>1</v>
      </c>
      <c r="O92" s="572">
        <v>1</v>
      </c>
      <c r="P92" s="573">
        <f t="shared" si="1"/>
        <v>35910</v>
      </c>
    </row>
    <row r="93" spans="1:16" ht="20.25" customHeight="1">
      <c r="A93" s="574">
        <v>97</v>
      </c>
      <c r="B93" s="539" t="s">
        <v>458</v>
      </c>
      <c r="C93" s="571">
        <v>6216</v>
      </c>
      <c r="D93" s="572">
        <v>649</v>
      </c>
      <c r="E93" s="572">
        <v>123</v>
      </c>
      <c r="F93" s="572">
        <v>15</v>
      </c>
      <c r="G93" s="572">
        <v>9</v>
      </c>
      <c r="H93" s="572">
        <v>0</v>
      </c>
      <c r="I93" s="572">
        <v>0</v>
      </c>
      <c r="J93" s="572">
        <v>0</v>
      </c>
      <c r="K93" s="572">
        <v>0</v>
      </c>
      <c r="L93" s="572">
        <v>0</v>
      </c>
      <c r="M93" s="572">
        <v>0</v>
      </c>
      <c r="N93" s="572">
        <v>0</v>
      </c>
      <c r="O93" s="572">
        <v>0</v>
      </c>
      <c r="P93" s="573">
        <f t="shared" si="1"/>
        <v>7012</v>
      </c>
    </row>
    <row r="94" spans="1:16" ht="25.5" customHeight="1">
      <c r="A94" s="574">
        <v>98</v>
      </c>
      <c r="B94" s="539" t="s">
        <v>459</v>
      </c>
      <c r="C94" s="571">
        <v>145</v>
      </c>
      <c r="D94" s="572">
        <v>61</v>
      </c>
      <c r="E94" s="572">
        <v>15</v>
      </c>
      <c r="F94" s="572">
        <v>4</v>
      </c>
      <c r="G94" s="572">
        <v>5</v>
      </c>
      <c r="H94" s="572">
        <v>0</v>
      </c>
      <c r="I94" s="572">
        <v>0</v>
      </c>
      <c r="J94" s="572">
        <v>0</v>
      </c>
      <c r="K94" s="572">
        <v>0</v>
      </c>
      <c r="L94" s="572">
        <v>0</v>
      </c>
      <c r="M94" s="572">
        <v>0</v>
      </c>
      <c r="N94" s="572">
        <v>0</v>
      </c>
      <c r="O94" s="572">
        <v>0</v>
      </c>
      <c r="P94" s="573">
        <f t="shared" si="1"/>
        <v>230</v>
      </c>
    </row>
    <row r="95" spans="1:16" ht="20.25" customHeight="1">
      <c r="A95" s="574">
        <v>99</v>
      </c>
      <c r="B95" s="539" t="s">
        <v>460</v>
      </c>
      <c r="C95" s="571">
        <v>92</v>
      </c>
      <c r="D95" s="572">
        <v>109</v>
      </c>
      <c r="E95" s="572">
        <v>81</v>
      </c>
      <c r="F95" s="572">
        <v>51</v>
      </c>
      <c r="G95" s="572">
        <v>56</v>
      </c>
      <c r="H95" s="572">
        <v>16</v>
      </c>
      <c r="I95" s="572">
        <v>15</v>
      </c>
      <c r="J95" s="572">
        <v>11</v>
      </c>
      <c r="K95" s="572">
        <v>5</v>
      </c>
      <c r="L95" s="572">
        <v>1</v>
      </c>
      <c r="M95" s="572">
        <v>0</v>
      </c>
      <c r="N95" s="572">
        <v>0</v>
      </c>
      <c r="O95" s="572">
        <v>0</v>
      </c>
      <c r="P95" s="573">
        <f t="shared" si="1"/>
        <v>437</v>
      </c>
    </row>
    <row r="96" spans="1:16" ht="20.25" customHeight="1">
      <c r="A96" s="574"/>
      <c r="B96" s="539" t="s">
        <v>461</v>
      </c>
      <c r="C96" s="571">
        <v>51861</v>
      </c>
      <c r="D96" s="572">
        <v>2132</v>
      </c>
      <c r="E96" s="572">
        <v>178</v>
      </c>
      <c r="F96" s="572">
        <v>31</v>
      </c>
      <c r="G96" s="572">
        <v>4</v>
      </c>
      <c r="H96" s="572">
        <v>0</v>
      </c>
      <c r="I96" s="572">
        <v>1</v>
      </c>
      <c r="J96" s="572">
        <v>0</v>
      </c>
      <c r="K96" s="572">
        <v>0</v>
      </c>
      <c r="L96" s="572">
        <v>0</v>
      </c>
      <c r="M96" s="572">
        <v>0</v>
      </c>
      <c r="N96" s="572">
        <v>0</v>
      </c>
      <c r="O96" s="572">
        <v>0</v>
      </c>
      <c r="P96" s="573">
        <f t="shared" si="1"/>
        <v>54207</v>
      </c>
    </row>
    <row r="97" spans="1:16" ht="24" customHeight="1">
      <c r="A97" s="824" t="s">
        <v>571</v>
      </c>
      <c r="B97" s="824"/>
      <c r="C97" s="567">
        <f>SUM(C8:C96)</f>
        <v>747545</v>
      </c>
      <c r="D97" s="567">
        <f t="shared" ref="D97:P97" si="2">SUM(D8:D96)</f>
        <v>575560</v>
      </c>
      <c r="E97" s="567">
        <f t="shared" si="2"/>
        <v>327268</v>
      </c>
      <c r="F97" s="567">
        <f t="shared" si="2"/>
        <v>127778</v>
      </c>
      <c r="G97" s="567">
        <f t="shared" si="2"/>
        <v>141239</v>
      </c>
      <c r="H97" s="567">
        <f t="shared" si="2"/>
        <v>44807</v>
      </c>
      <c r="I97" s="567">
        <f t="shared" si="2"/>
        <v>34923</v>
      </c>
      <c r="J97" s="567">
        <f t="shared" si="2"/>
        <v>21853</v>
      </c>
      <c r="K97" s="567">
        <f t="shared" si="2"/>
        <v>13108</v>
      </c>
      <c r="L97" s="567">
        <f t="shared" si="2"/>
        <v>3917</v>
      </c>
      <c r="M97" s="567">
        <f t="shared" si="2"/>
        <v>1103</v>
      </c>
      <c r="N97" s="567">
        <f t="shared" si="2"/>
        <v>468</v>
      </c>
      <c r="O97" s="567">
        <f t="shared" si="2"/>
        <v>610</v>
      </c>
      <c r="P97" s="567">
        <f t="shared" si="2"/>
        <v>2040179</v>
      </c>
    </row>
    <row r="98" spans="1:16" s="301" customFormat="1" ht="19.899999999999999" customHeight="1">
      <c r="A98" s="261" t="s">
        <v>333</v>
      </c>
      <c r="C98" s="300"/>
      <c r="D98" s="300"/>
      <c r="E98" s="300"/>
      <c r="F98" s="300"/>
      <c r="G98" s="300"/>
      <c r="H98" s="300"/>
      <c r="I98" s="300"/>
      <c r="J98" s="300"/>
      <c r="K98" s="300"/>
      <c r="L98" s="300"/>
    </row>
    <row r="99" spans="1:16" ht="17.25" customHeight="1"/>
  </sheetData>
  <mergeCells count="9">
    <mergeCell ref="A4:A7"/>
    <mergeCell ref="A97:B97"/>
    <mergeCell ref="P4:P7"/>
    <mergeCell ref="A2:P2"/>
    <mergeCell ref="C4:O4"/>
    <mergeCell ref="C5:O5"/>
    <mergeCell ref="B4:B7"/>
    <mergeCell ref="A3:I3"/>
    <mergeCell ref="N3:P3"/>
  </mergeCells>
  <phoneticPr fontId="6" type="noConversion"/>
  <printOptions horizontalCentered="1"/>
  <pageMargins left="0.27559055118110237" right="0" top="0" bottom="0" header="0" footer="0"/>
  <pageSetup paperSize="9" scale="4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6">
    <tabColor theme="4" tint="0.39997558519241921"/>
  </sheetPr>
  <dimension ref="A1:P98"/>
  <sheetViews>
    <sheetView showGridLines="0" zoomScaleNormal="100" workbookViewId="0">
      <selection activeCell="A107" sqref="A107"/>
    </sheetView>
  </sheetViews>
  <sheetFormatPr defaultColWidth="9.28515625" defaultRowHeight="15"/>
  <cols>
    <col min="1" max="1" width="6" style="2" customWidth="1"/>
    <col min="2" max="2" width="49.28515625" style="2" customWidth="1"/>
    <col min="3" max="3" width="13.5703125" style="12" customWidth="1"/>
    <col min="4" max="4" width="11.7109375" style="12" bestFit="1" customWidth="1"/>
    <col min="5" max="5" width="11.7109375" style="2" bestFit="1" customWidth="1"/>
    <col min="6" max="6" width="11.5703125" style="2" customWidth="1"/>
    <col min="7" max="10" width="11.7109375" style="2" bestFit="1" customWidth="1"/>
    <col min="11" max="11" width="12.7109375" style="12" bestFit="1" customWidth="1"/>
    <col min="12" max="12" width="12.7109375" style="288" bestFit="1" customWidth="1"/>
    <col min="13" max="14" width="12.7109375" style="2" bestFit="1" customWidth="1"/>
    <col min="15" max="15" width="15.28515625" style="12" bestFit="1" customWidth="1"/>
    <col min="16" max="16" width="11.7109375" style="2" customWidth="1"/>
    <col min="17" max="16384" width="9.28515625" style="2"/>
  </cols>
  <sheetData>
    <row r="1" spans="1:16" ht="19.149999999999999" customHeight="1"/>
    <row r="2" spans="1:16" s="12" customFormat="1" ht="27" customHeight="1">
      <c r="A2" s="825" t="s">
        <v>361</v>
      </c>
      <c r="B2" s="825"/>
      <c r="C2" s="825"/>
      <c r="D2" s="825"/>
      <c r="E2" s="825"/>
      <c r="F2" s="825"/>
      <c r="G2" s="825"/>
      <c r="H2" s="825"/>
      <c r="I2" s="825"/>
      <c r="J2" s="825"/>
      <c r="K2" s="825"/>
      <c r="L2" s="825"/>
      <c r="M2" s="825"/>
      <c r="N2" s="825"/>
      <c r="O2" s="825"/>
      <c r="P2" s="825"/>
    </row>
    <row r="3" spans="1:16" s="304" customFormat="1" ht="15" customHeight="1">
      <c r="A3" s="280" t="s">
        <v>466</v>
      </c>
      <c r="B3" s="147"/>
      <c r="C3" s="147"/>
      <c r="D3" s="147"/>
      <c r="E3" s="147"/>
      <c r="F3" s="147"/>
      <c r="G3" s="147"/>
      <c r="H3" s="147"/>
      <c r="I3" s="147"/>
      <c r="J3" s="147"/>
      <c r="K3" s="148"/>
      <c r="L3" s="289"/>
      <c r="M3" s="303"/>
      <c r="N3" s="823" t="s">
        <v>886</v>
      </c>
      <c r="O3" s="823"/>
      <c r="P3" s="823"/>
    </row>
    <row r="4" spans="1:16" ht="33.75" customHeight="1">
      <c r="A4" s="831" t="s">
        <v>553</v>
      </c>
      <c r="B4" s="836" t="s">
        <v>551</v>
      </c>
      <c r="C4" s="835" t="s">
        <v>572</v>
      </c>
      <c r="D4" s="840"/>
      <c r="E4" s="840"/>
      <c r="F4" s="840"/>
      <c r="G4" s="840"/>
      <c r="H4" s="840"/>
      <c r="I4" s="840"/>
      <c r="J4" s="840"/>
      <c r="K4" s="840"/>
      <c r="L4" s="840"/>
      <c r="M4" s="840"/>
      <c r="N4" s="841"/>
      <c r="O4" s="841"/>
      <c r="P4" s="842" t="s">
        <v>574</v>
      </c>
    </row>
    <row r="5" spans="1:16" ht="32.25" customHeight="1">
      <c r="A5" s="831"/>
      <c r="B5" s="837"/>
      <c r="C5" s="835" t="s">
        <v>573</v>
      </c>
      <c r="D5" s="840"/>
      <c r="E5" s="840"/>
      <c r="F5" s="840"/>
      <c r="G5" s="840"/>
      <c r="H5" s="840"/>
      <c r="I5" s="840"/>
      <c r="J5" s="840"/>
      <c r="K5" s="840"/>
      <c r="L5" s="840"/>
      <c r="M5" s="840"/>
      <c r="N5" s="840"/>
      <c r="O5" s="840"/>
      <c r="P5" s="835"/>
    </row>
    <row r="6" spans="1:16" ht="24" customHeight="1">
      <c r="A6" s="831"/>
      <c r="B6" s="837"/>
      <c r="C6" s="568" t="s">
        <v>153</v>
      </c>
      <c r="D6" s="568" t="s">
        <v>154</v>
      </c>
      <c r="E6" s="568" t="s">
        <v>280</v>
      </c>
      <c r="F6" s="568" t="s">
        <v>281</v>
      </c>
      <c r="G6" s="568" t="s">
        <v>282</v>
      </c>
      <c r="H6" s="568" t="s">
        <v>283</v>
      </c>
      <c r="I6" s="568" t="s">
        <v>284</v>
      </c>
      <c r="J6" s="568" t="s">
        <v>95</v>
      </c>
      <c r="K6" s="568" t="s">
        <v>155</v>
      </c>
      <c r="L6" s="568" t="s">
        <v>156</v>
      </c>
      <c r="M6" s="568" t="s">
        <v>157</v>
      </c>
      <c r="N6" s="568" t="s">
        <v>269</v>
      </c>
      <c r="O6" s="568" t="s">
        <v>232</v>
      </c>
      <c r="P6" s="835"/>
    </row>
    <row r="7" spans="1:16" ht="26.25" customHeight="1">
      <c r="A7" s="831"/>
      <c r="B7" s="837"/>
      <c r="C7" s="569" t="s">
        <v>557</v>
      </c>
      <c r="D7" s="569" t="s">
        <v>558</v>
      </c>
      <c r="E7" s="569" t="s">
        <v>559</v>
      </c>
      <c r="F7" s="569" t="s">
        <v>560</v>
      </c>
      <c r="G7" s="569" t="s">
        <v>561</v>
      </c>
      <c r="H7" s="569" t="s">
        <v>562</v>
      </c>
      <c r="I7" s="569" t="s">
        <v>563</v>
      </c>
      <c r="J7" s="569" t="s">
        <v>564</v>
      </c>
      <c r="K7" s="569" t="s">
        <v>565</v>
      </c>
      <c r="L7" s="569" t="s">
        <v>566</v>
      </c>
      <c r="M7" s="569" t="s">
        <v>567</v>
      </c>
      <c r="N7" s="569" t="s">
        <v>568</v>
      </c>
      <c r="O7" s="569" t="s">
        <v>569</v>
      </c>
      <c r="P7" s="835"/>
    </row>
    <row r="8" spans="1:16" ht="22.5" customHeight="1">
      <c r="A8" s="538" t="s">
        <v>63</v>
      </c>
      <c r="B8" s="539" t="s">
        <v>462</v>
      </c>
      <c r="C8" s="571">
        <v>8077</v>
      </c>
      <c r="D8" s="571">
        <v>12818</v>
      </c>
      <c r="E8" s="571">
        <v>11587</v>
      </c>
      <c r="F8" s="571">
        <v>7218</v>
      </c>
      <c r="G8" s="571">
        <v>16573</v>
      </c>
      <c r="H8" s="571">
        <v>10207</v>
      </c>
      <c r="I8" s="571">
        <v>12595</v>
      </c>
      <c r="J8" s="571">
        <v>13342</v>
      </c>
      <c r="K8" s="571">
        <v>17458</v>
      </c>
      <c r="L8" s="571">
        <v>6773</v>
      </c>
      <c r="M8" s="571">
        <v>1948</v>
      </c>
      <c r="N8" s="571">
        <v>3499</v>
      </c>
      <c r="O8" s="571">
        <v>12209</v>
      </c>
      <c r="P8" s="573">
        <f>SUM(C8:O8)</f>
        <v>134304</v>
      </c>
    </row>
    <row r="9" spans="1:16" ht="22.5" customHeight="1">
      <c r="A9" s="538" t="s">
        <v>65</v>
      </c>
      <c r="B9" s="539" t="s">
        <v>374</v>
      </c>
      <c r="C9" s="571">
        <v>1591</v>
      </c>
      <c r="D9" s="571">
        <v>3224</v>
      </c>
      <c r="E9" s="571">
        <v>4172</v>
      </c>
      <c r="F9" s="571">
        <v>2394</v>
      </c>
      <c r="G9" s="571">
        <v>4060</v>
      </c>
      <c r="H9" s="571">
        <v>1968</v>
      </c>
      <c r="I9" s="571">
        <v>3679</v>
      </c>
      <c r="J9" s="571">
        <v>9070</v>
      </c>
      <c r="K9" s="571">
        <v>6449</v>
      </c>
      <c r="L9" s="571">
        <v>1503</v>
      </c>
      <c r="M9" s="571">
        <v>0</v>
      </c>
      <c r="N9" s="571">
        <v>0</v>
      </c>
      <c r="O9" s="571">
        <v>0</v>
      </c>
      <c r="P9" s="573">
        <f t="shared" ref="P9:P72" si="0">SUM(C9:O9)</f>
        <v>38110</v>
      </c>
    </row>
    <row r="10" spans="1:16" ht="22.5" customHeight="1">
      <c r="A10" s="538" t="s">
        <v>67</v>
      </c>
      <c r="B10" s="539" t="s">
        <v>375</v>
      </c>
      <c r="C10" s="571">
        <v>369</v>
      </c>
      <c r="D10" s="571">
        <v>1033</v>
      </c>
      <c r="E10" s="571">
        <v>1185</v>
      </c>
      <c r="F10" s="571">
        <v>717</v>
      </c>
      <c r="G10" s="571">
        <v>1728</v>
      </c>
      <c r="H10" s="571">
        <v>1227</v>
      </c>
      <c r="I10" s="571">
        <v>1245</v>
      </c>
      <c r="J10" s="571">
        <v>846</v>
      </c>
      <c r="K10" s="571">
        <v>1660</v>
      </c>
      <c r="L10" s="571">
        <v>319</v>
      </c>
      <c r="M10" s="571">
        <v>0</v>
      </c>
      <c r="N10" s="571">
        <v>0</v>
      </c>
      <c r="O10" s="571">
        <v>0</v>
      </c>
      <c r="P10" s="573">
        <f t="shared" si="0"/>
        <v>10329</v>
      </c>
    </row>
    <row r="11" spans="1:16" s="90" customFormat="1" ht="22.5" customHeight="1">
      <c r="A11" s="538" t="s">
        <v>57</v>
      </c>
      <c r="B11" s="539" t="s">
        <v>376</v>
      </c>
      <c r="C11" s="571">
        <v>83</v>
      </c>
      <c r="D11" s="571">
        <v>153</v>
      </c>
      <c r="E11" s="571">
        <v>220</v>
      </c>
      <c r="F11" s="571">
        <v>177</v>
      </c>
      <c r="G11" s="571">
        <v>828</v>
      </c>
      <c r="H11" s="571">
        <v>749</v>
      </c>
      <c r="I11" s="571">
        <v>1572</v>
      </c>
      <c r="J11" s="571">
        <v>2131</v>
      </c>
      <c r="K11" s="571">
        <v>7040</v>
      </c>
      <c r="L11" s="571">
        <v>1815</v>
      </c>
      <c r="M11" s="571">
        <v>1724</v>
      </c>
      <c r="N11" s="571">
        <v>1757</v>
      </c>
      <c r="O11" s="571">
        <v>19318</v>
      </c>
      <c r="P11" s="573">
        <f t="shared" si="0"/>
        <v>37567</v>
      </c>
    </row>
    <row r="12" spans="1:16" ht="22.5" customHeight="1">
      <c r="A12" s="538" t="s">
        <v>59</v>
      </c>
      <c r="B12" s="539" t="s">
        <v>377</v>
      </c>
      <c r="C12" s="571">
        <v>4</v>
      </c>
      <c r="D12" s="571">
        <v>7</v>
      </c>
      <c r="E12" s="571">
        <v>14</v>
      </c>
      <c r="F12" s="571">
        <v>32</v>
      </c>
      <c r="G12" s="571">
        <v>77</v>
      </c>
      <c r="H12" s="571">
        <v>65</v>
      </c>
      <c r="I12" s="571">
        <v>168</v>
      </c>
      <c r="J12" s="571">
        <v>230</v>
      </c>
      <c r="K12" s="571">
        <v>430</v>
      </c>
      <c r="L12" s="571">
        <v>543</v>
      </c>
      <c r="M12" s="571">
        <v>714</v>
      </c>
      <c r="N12" s="571">
        <v>0</v>
      </c>
      <c r="O12" s="571">
        <v>0</v>
      </c>
      <c r="P12" s="573">
        <f t="shared" si="0"/>
        <v>2284</v>
      </c>
    </row>
    <row r="13" spans="1:16" ht="22.5" customHeight="1">
      <c r="A13" s="538" t="s">
        <v>61</v>
      </c>
      <c r="B13" s="539" t="s">
        <v>378</v>
      </c>
      <c r="C13" s="571">
        <v>170</v>
      </c>
      <c r="D13" s="571">
        <v>373</v>
      </c>
      <c r="E13" s="571">
        <v>539</v>
      </c>
      <c r="F13" s="571">
        <v>540</v>
      </c>
      <c r="G13" s="571">
        <v>1309</v>
      </c>
      <c r="H13" s="571">
        <v>1307</v>
      </c>
      <c r="I13" s="571">
        <v>2449</v>
      </c>
      <c r="J13" s="571">
        <v>3500</v>
      </c>
      <c r="K13" s="571">
        <v>6277</v>
      </c>
      <c r="L13" s="571">
        <v>7899</v>
      </c>
      <c r="M13" s="571">
        <v>4432</v>
      </c>
      <c r="N13" s="571">
        <v>2397</v>
      </c>
      <c r="O13" s="571">
        <v>3175</v>
      </c>
      <c r="P13" s="573">
        <f t="shared" si="0"/>
        <v>34367</v>
      </c>
    </row>
    <row r="14" spans="1:16" ht="22.5" customHeight="1">
      <c r="A14" s="538" t="s">
        <v>234</v>
      </c>
      <c r="B14" s="539" t="s">
        <v>379</v>
      </c>
      <c r="C14" s="571">
        <v>1043</v>
      </c>
      <c r="D14" s="571">
        <v>2181</v>
      </c>
      <c r="E14" s="571">
        <v>3912</v>
      </c>
      <c r="F14" s="571">
        <v>4301</v>
      </c>
      <c r="G14" s="571">
        <v>14389</v>
      </c>
      <c r="H14" s="571">
        <v>9663</v>
      </c>
      <c r="I14" s="571">
        <v>10232</v>
      </c>
      <c r="J14" s="571">
        <v>9616</v>
      </c>
      <c r="K14" s="571">
        <v>7804</v>
      </c>
      <c r="L14" s="571">
        <v>1953</v>
      </c>
      <c r="M14" s="571">
        <v>2365</v>
      </c>
      <c r="N14" s="571">
        <v>0</v>
      </c>
      <c r="O14" s="571">
        <v>2608</v>
      </c>
      <c r="P14" s="573">
        <f t="shared" si="0"/>
        <v>70067</v>
      </c>
    </row>
    <row r="15" spans="1:16" ht="22.5" customHeight="1">
      <c r="A15" s="538" t="s">
        <v>236</v>
      </c>
      <c r="B15" s="539" t="s">
        <v>380</v>
      </c>
      <c r="C15" s="571">
        <v>136</v>
      </c>
      <c r="D15" s="571">
        <v>392</v>
      </c>
      <c r="E15" s="571">
        <v>463</v>
      </c>
      <c r="F15" s="571">
        <v>498</v>
      </c>
      <c r="G15" s="571">
        <v>927</v>
      </c>
      <c r="H15" s="571">
        <v>1192</v>
      </c>
      <c r="I15" s="571">
        <v>2229</v>
      </c>
      <c r="J15" s="571">
        <v>2198</v>
      </c>
      <c r="K15" s="571">
        <v>1533</v>
      </c>
      <c r="L15" s="571">
        <v>1751</v>
      </c>
      <c r="M15" s="571">
        <v>525</v>
      </c>
      <c r="N15" s="571">
        <v>0</v>
      </c>
      <c r="O15" s="571">
        <v>0</v>
      </c>
      <c r="P15" s="573">
        <f t="shared" si="0"/>
        <v>11844</v>
      </c>
    </row>
    <row r="16" spans="1:16" ht="22.5" customHeight="1">
      <c r="A16" s="538">
        <v>10</v>
      </c>
      <c r="B16" s="539" t="s">
        <v>381</v>
      </c>
      <c r="C16" s="571">
        <v>11433</v>
      </c>
      <c r="D16" s="571">
        <v>34236</v>
      </c>
      <c r="E16" s="571">
        <v>45428</v>
      </c>
      <c r="F16" s="571">
        <v>33355</v>
      </c>
      <c r="G16" s="571">
        <v>58182</v>
      </c>
      <c r="H16" s="571">
        <v>31604</v>
      </c>
      <c r="I16" s="571">
        <v>38770</v>
      </c>
      <c r="J16" s="571">
        <v>47085</v>
      </c>
      <c r="K16" s="571">
        <v>77306</v>
      </c>
      <c r="L16" s="571">
        <v>58042</v>
      </c>
      <c r="M16" s="571">
        <v>25446</v>
      </c>
      <c r="N16" s="571">
        <v>20516</v>
      </c>
      <c r="O16" s="571">
        <v>39959</v>
      </c>
      <c r="P16" s="573">
        <f t="shared" si="0"/>
        <v>521362</v>
      </c>
    </row>
    <row r="17" spans="1:16" ht="22.5" customHeight="1">
      <c r="A17" s="538">
        <v>11</v>
      </c>
      <c r="B17" s="539" t="s">
        <v>382</v>
      </c>
      <c r="C17" s="571">
        <v>113</v>
      </c>
      <c r="D17" s="571">
        <v>349</v>
      </c>
      <c r="E17" s="571">
        <v>518</v>
      </c>
      <c r="F17" s="571">
        <v>417</v>
      </c>
      <c r="G17" s="571">
        <v>1565</v>
      </c>
      <c r="H17" s="571">
        <v>1085</v>
      </c>
      <c r="I17" s="571">
        <v>3028</v>
      </c>
      <c r="J17" s="571">
        <v>4308</v>
      </c>
      <c r="K17" s="571">
        <v>5017</v>
      </c>
      <c r="L17" s="571">
        <v>2084</v>
      </c>
      <c r="M17" s="571">
        <v>666</v>
      </c>
      <c r="N17" s="571">
        <v>0</v>
      </c>
      <c r="O17" s="571">
        <v>0</v>
      </c>
      <c r="P17" s="573">
        <f t="shared" si="0"/>
        <v>19150</v>
      </c>
    </row>
    <row r="18" spans="1:16" ht="22.5" customHeight="1">
      <c r="A18" s="538">
        <v>12</v>
      </c>
      <c r="B18" s="539" t="s">
        <v>383</v>
      </c>
      <c r="C18" s="571">
        <v>13</v>
      </c>
      <c r="D18" s="571">
        <v>34</v>
      </c>
      <c r="E18" s="571">
        <v>87</v>
      </c>
      <c r="F18" s="571">
        <v>32</v>
      </c>
      <c r="G18" s="571">
        <v>273</v>
      </c>
      <c r="H18" s="571">
        <v>206</v>
      </c>
      <c r="I18" s="571">
        <v>225</v>
      </c>
      <c r="J18" s="571">
        <v>534</v>
      </c>
      <c r="K18" s="571">
        <v>910</v>
      </c>
      <c r="L18" s="571">
        <v>934</v>
      </c>
      <c r="M18" s="571">
        <v>0</v>
      </c>
      <c r="N18" s="571">
        <v>1777</v>
      </c>
      <c r="O18" s="571">
        <v>1138</v>
      </c>
      <c r="P18" s="573">
        <f t="shared" si="0"/>
        <v>6163</v>
      </c>
    </row>
    <row r="19" spans="1:16" s="90" customFormat="1" ht="22.5" customHeight="1">
      <c r="A19" s="538">
        <v>13</v>
      </c>
      <c r="B19" s="539" t="s">
        <v>384</v>
      </c>
      <c r="C19" s="571">
        <v>4032</v>
      </c>
      <c r="D19" s="571">
        <v>11512</v>
      </c>
      <c r="E19" s="571">
        <v>15248</v>
      </c>
      <c r="F19" s="571">
        <v>11423</v>
      </c>
      <c r="G19" s="571">
        <v>29232</v>
      </c>
      <c r="H19" s="571">
        <v>21698</v>
      </c>
      <c r="I19" s="571">
        <v>33613</v>
      </c>
      <c r="J19" s="571">
        <v>57535</v>
      </c>
      <c r="K19" s="571">
        <v>116221</v>
      </c>
      <c r="L19" s="571">
        <v>93556</v>
      </c>
      <c r="M19" s="571">
        <v>35270</v>
      </c>
      <c r="N19" s="571">
        <v>22602</v>
      </c>
      <c r="O19" s="571">
        <v>38323</v>
      </c>
      <c r="P19" s="573">
        <f t="shared" si="0"/>
        <v>490265</v>
      </c>
    </row>
    <row r="20" spans="1:16" ht="22.5" customHeight="1">
      <c r="A20" s="538">
        <v>14</v>
      </c>
      <c r="B20" s="539" t="s">
        <v>385</v>
      </c>
      <c r="C20" s="571">
        <v>8315</v>
      </c>
      <c r="D20" s="571">
        <v>23655</v>
      </c>
      <c r="E20" s="571">
        <v>34295</v>
      </c>
      <c r="F20" s="571">
        <v>24850</v>
      </c>
      <c r="G20" s="571">
        <v>58239</v>
      </c>
      <c r="H20" s="571">
        <v>40893</v>
      </c>
      <c r="I20" s="571">
        <v>58261</v>
      </c>
      <c r="J20" s="571">
        <v>99601</v>
      </c>
      <c r="K20" s="571">
        <v>167558</v>
      </c>
      <c r="L20" s="571">
        <v>72913</v>
      </c>
      <c r="M20" s="571">
        <v>28580</v>
      </c>
      <c r="N20" s="571">
        <v>10852</v>
      </c>
      <c r="O20" s="571">
        <v>27624</v>
      </c>
      <c r="P20" s="573">
        <f t="shared" si="0"/>
        <v>655636</v>
      </c>
    </row>
    <row r="21" spans="1:16" ht="22.5" customHeight="1">
      <c r="A21" s="538">
        <v>15</v>
      </c>
      <c r="B21" s="539" t="s">
        <v>386</v>
      </c>
      <c r="C21" s="571">
        <v>1614</v>
      </c>
      <c r="D21" s="571">
        <v>4969</v>
      </c>
      <c r="E21" s="571">
        <v>6036</v>
      </c>
      <c r="F21" s="571">
        <v>4253</v>
      </c>
      <c r="G21" s="571">
        <v>9206</v>
      </c>
      <c r="H21" s="571">
        <v>6513</v>
      </c>
      <c r="I21" s="571">
        <v>9330</v>
      </c>
      <c r="J21" s="571">
        <v>8740</v>
      </c>
      <c r="K21" s="571">
        <v>8379</v>
      </c>
      <c r="L21" s="571">
        <v>5468</v>
      </c>
      <c r="M21" s="571">
        <v>2696</v>
      </c>
      <c r="N21" s="571">
        <v>1543</v>
      </c>
      <c r="O21" s="571">
        <v>1263</v>
      </c>
      <c r="P21" s="573">
        <f t="shared" si="0"/>
        <v>70010</v>
      </c>
    </row>
    <row r="22" spans="1:16" ht="22.5" customHeight="1">
      <c r="A22" s="538">
        <v>16</v>
      </c>
      <c r="B22" s="539" t="s">
        <v>387</v>
      </c>
      <c r="C22" s="571">
        <v>4186</v>
      </c>
      <c r="D22" s="571">
        <v>8582</v>
      </c>
      <c r="E22" s="571">
        <v>8204</v>
      </c>
      <c r="F22" s="571">
        <v>5282</v>
      </c>
      <c r="G22" s="571">
        <v>9679</v>
      </c>
      <c r="H22" s="571">
        <v>5655</v>
      </c>
      <c r="I22" s="571">
        <v>6122</v>
      </c>
      <c r="J22" s="571">
        <v>7353</v>
      </c>
      <c r="K22" s="571">
        <v>6512</v>
      </c>
      <c r="L22" s="571">
        <v>4375</v>
      </c>
      <c r="M22" s="571">
        <v>2929</v>
      </c>
      <c r="N22" s="571">
        <v>861</v>
      </c>
      <c r="O22" s="571">
        <v>2223</v>
      </c>
      <c r="P22" s="573">
        <f t="shared" si="0"/>
        <v>71963</v>
      </c>
    </row>
    <row r="23" spans="1:16" ht="22.5" customHeight="1">
      <c r="A23" s="538">
        <v>17</v>
      </c>
      <c r="B23" s="539" t="s">
        <v>388</v>
      </c>
      <c r="C23" s="571">
        <v>667</v>
      </c>
      <c r="D23" s="571">
        <v>2009</v>
      </c>
      <c r="E23" s="571">
        <v>2612</v>
      </c>
      <c r="F23" s="571">
        <v>2465</v>
      </c>
      <c r="G23" s="571">
        <v>6444</v>
      </c>
      <c r="H23" s="571">
        <v>4582</v>
      </c>
      <c r="I23" s="571">
        <v>7105</v>
      </c>
      <c r="J23" s="571">
        <v>10523</v>
      </c>
      <c r="K23" s="571">
        <v>18769</v>
      </c>
      <c r="L23" s="571">
        <v>12702</v>
      </c>
      <c r="M23" s="571">
        <v>2118</v>
      </c>
      <c r="N23" s="571">
        <v>770</v>
      </c>
      <c r="O23" s="571">
        <v>1560</v>
      </c>
      <c r="P23" s="573">
        <f t="shared" si="0"/>
        <v>72326</v>
      </c>
    </row>
    <row r="24" spans="1:16" ht="22.5" customHeight="1">
      <c r="A24" s="538">
        <v>18</v>
      </c>
      <c r="B24" s="539" t="s">
        <v>389</v>
      </c>
      <c r="C24" s="571">
        <v>2289</v>
      </c>
      <c r="D24" s="571">
        <v>5615</v>
      </c>
      <c r="E24" s="571">
        <v>5910</v>
      </c>
      <c r="F24" s="571">
        <v>3564</v>
      </c>
      <c r="G24" s="571">
        <v>6910</v>
      </c>
      <c r="H24" s="571">
        <v>4314</v>
      </c>
      <c r="I24" s="571">
        <v>4913</v>
      </c>
      <c r="J24" s="571">
        <v>5824</v>
      </c>
      <c r="K24" s="571">
        <v>6804</v>
      </c>
      <c r="L24" s="571">
        <v>3549</v>
      </c>
      <c r="M24" s="571">
        <v>0</v>
      </c>
      <c r="N24" s="571">
        <v>0</v>
      </c>
      <c r="O24" s="571">
        <v>0</v>
      </c>
      <c r="P24" s="573">
        <f t="shared" si="0"/>
        <v>49692</v>
      </c>
    </row>
    <row r="25" spans="1:16" ht="22.5" customHeight="1">
      <c r="A25" s="538">
        <v>19</v>
      </c>
      <c r="B25" s="539" t="s">
        <v>390</v>
      </c>
      <c r="C25" s="571">
        <v>51</v>
      </c>
      <c r="D25" s="571">
        <v>138</v>
      </c>
      <c r="E25" s="571">
        <v>262</v>
      </c>
      <c r="F25" s="571">
        <v>196</v>
      </c>
      <c r="G25" s="571">
        <v>568</v>
      </c>
      <c r="H25" s="571">
        <v>584</v>
      </c>
      <c r="I25" s="571">
        <v>503</v>
      </c>
      <c r="J25" s="571">
        <v>781</v>
      </c>
      <c r="K25" s="571">
        <v>694</v>
      </c>
      <c r="L25" s="571">
        <v>811</v>
      </c>
      <c r="M25" s="571">
        <v>0</v>
      </c>
      <c r="N25" s="571">
        <v>942</v>
      </c>
      <c r="O25" s="571">
        <v>4433</v>
      </c>
      <c r="P25" s="573">
        <f t="shared" si="0"/>
        <v>9963</v>
      </c>
    </row>
    <row r="26" spans="1:16" ht="22.5" customHeight="1">
      <c r="A26" s="538">
        <v>20</v>
      </c>
      <c r="B26" s="539" t="s">
        <v>391</v>
      </c>
      <c r="C26" s="571">
        <v>1441</v>
      </c>
      <c r="D26" s="571">
        <v>3991</v>
      </c>
      <c r="E26" s="571">
        <v>5125</v>
      </c>
      <c r="F26" s="571">
        <v>4250</v>
      </c>
      <c r="G26" s="571">
        <v>9997</v>
      </c>
      <c r="H26" s="571">
        <v>6865</v>
      </c>
      <c r="I26" s="571">
        <v>9727</v>
      </c>
      <c r="J26" s="571">
        <v>14089</v>
      </c>
      <c r="K26" s="571">
        <v>21077</v>
      </c>
      <c r="L26" s="571">
        <v>14581</v>
      </c>
      <c r="M26" s="571">
        <v>3553</v>
      </c>
      <c r="N26" s="571">
        <v>3449</v>
      </c>
      <c r="O26" s="571">
        <v>8386</v>
      </c>
      <c r="P26" s="573">
        <f t="shared" si="0"/>
        <v>106531</v>
      </c>
    </row>
    <row r="27" spans="1:16" ht="22.5" customHeight="1">
      <c r="A27" s="538">
        <v>21</v>
      </c>
      <c r="B27" s="539" t="s">
        <v>392</v>
      </c>
      <c r="C27" s="571">
        <v>149</v>
      </c>
      <c r="D27" s="571">
        <v>345</v>
      </c>
      <c r="E27" s="571">
        <v>407</v>
      </c>
      <c r="F27" s="571">
        <v>452</v>
      </c>
      <c r="G27" s="571">
        <v>1017</v>
      </c>
      <c r="H27" s="571">
        <v>1044</v>
      </c>
      <c r="I27" s="571">
        <v>2342</v>
      </c>
      <c r="J27" s="571">
        <v>2978</v>
      </c>
      <c r="K27" s="571">
        <v>7707</v>
      </c>
      <c r="L27" s="571">
        <v>6132</v>
      </c>
      <c r="M27" s="571">
        <v>4855</v>
      </c>
      <c r="N27" s="571">
        <v>3520</v>
      </c>
      <c r="O27" s="571">
        <v>2526</v>
      </c>
      <c r="P27" s="573">
        <f t="shared" si="0"/>
        <v>33474</v>
      </c>
    </row>
    <row r="28" spans="1:16" ht="22.5" customHeight="1">
      <c r="A28" s="538">
        <v>22</v>
      </c>
      <c r="B28" s="539" t="s">
        <v>393</v>
      </c>
      <c r="C28" s="571">
        <v>3357</v>
      </c>
      <c r="D28" s="571">
        <v>9832</v>
      </c>
      <c r="E28" s="571">
        <v>12791</v>
      </c>
      <c r="F28" s="571">
        <v>9437</v>
      </c>
      <c r="G28" s="571">
        <v>22554</v>
      </c>
      <c r="H28" s="571">
        <v>15220</v>
      </c>
      <c r="I28" s="571">
        <v>23584</v>
      </c>
      <c r="J28" s="571">
        <v>30249</v>
      </c>
      <c r="K28" s="571">
        <v>50063</v>
      </c>
      <c r="L28" s="571">
        <v>29608</v>
      </c>
      <c r="M28" s="571">
        <v>8982</v>
      </c>
      <c r="N28" s="571">
        <v>7266</v>
      </c>
      <c r="O28" s="571">
        <v>26125</v>
      </c>
      <c r="P28" s="573">
        <f t="shared" si="0"/>
        <v>249068</v>
      </c>
    </row>
    <row r="29" spans="1:16" ht="22.5" customHeight="1">
      <c r="A29" s="538">
        <v>23</v>
      </c>
      <c r="B29" s="539" t="s">
        <v>394</v>
      </c>
      <c r="C29" s="571">
        <v>3496</v>
      </c>
      <c r="D29" s="571">
        <v>9306</v>
      </c>
      <c r="E29" s="571">
        <v>11493</v>
      </c>
      <c r="F29" s="571">
        <v>8783</v>
      </c>
      <c r="G29" s="571">
        <v>25760</v>
      </c>
      <c r="H29" s="571">
        <v>19796</v>
      </c>
      <c r="I29" s="571">
        <v>27228</v>
      </c>
      <c r="J29" s="571">
        <v>32404</v>
      </c>
      <c r="K29" s="571">
        <v>41686</v>
      </c>
      <c r="L29" s="571">
        <v>23327</v>
      </c>
      <c r="M29" s="571">
        <v>14320</v>
      </c>
      <c r="N29" s="571">
        <v>7021</v>
      </c>
      <c r="O29" s="571">
        <v>14540</v>
      </c>
      <c r="P29" s="573">
        <f t="shared" si="0"/>
        <v>239160</v>
      </c>
    </row>
    <row r="30" spans="1:16" ht="22.5" customHeight="1">
      <c r="A30" s="538">
        <v>24</v>
      </c>
      <c r="B30" s="539" t="s">
        <v>395</v>
      </c>
      <c r="C30" s="571">
        <v>1715</v>
      </c>
      <c r="D30" s="571">
        <v>4336</v>
      </c>
      <c r="E30" s="571">
        <v>5464</v>
      </c>
      <c r="F30" s="571">
        <v>4470</v>
      </c>
      <c r="G30" s="571">
        <v>9745</v>
      </c>
      <c r="H30" s="571">
        <v>8243</v>
      </c>
      <c r="I30" s="571">
        <v>11613</v>
      </c>
      <c r="J30" s="571">
        <v>16650</v>
      </c>
      <c r="K30" s="571">
        <v>32585</v>
      </c>
      <c r="L30" s="571">
        <v>24217</v>
      </c>
      <c r="M30" s="571">
        <v>16433</v>
      </c>
      <c r="N30" s="571">
        <v>10551</v>
      </c>
      <c r="O30" s="571">
        <v>42151</v>
      </c>
      <c r="P30" s="573">
        <f t="shared" si="0"/>
        <v>188173</v>
      </c>
    </row>
    <row r="31" spans="1:16" ht="22.5" customHeight="1">
      <c r="A31" s="538">
        <v>25</v>
      </c>
      <c r="B31" s="539" t="s">
        <v>396</v>
      </c>
      <c r="C31" s="571">
        <v>10366</v>
      </c>
      <c r="D31" s="571">
        <v>27396</v>
      </c>
      <c r="E31" s="571">
        <v>31621</v>
      </c>
      <c r="F31" s="571">
        <v>22552</v>
      </c>
      <c r="G31" s="571">
        <v>49941</v>
      </c>
      <c r="H31" s="571">
        <v>30618</v>
      </c>
      <c r="I31" s="571">
        <v>45684</v>
      </c>
      <c r="J31" s="571">
        <v>50123</v>
      </c>
      <c r="K31" s="571">
        <v>69569</v>
      </c>
      <c r="L31" s="571">
        <v>42482</v>
      </c>
      <c r="M31" s="571">
        <v>17650</v>
      </c>
      <c r="N31" s="571">
        <v>8823</v>
      </c>
      <c r="O31" s="571">
        <v>18443</v>
      </c>
      <c r="P31" s="573">
        <f t="shared" si="0"/>
        <v>425268</v>
      </c>
    </row>
    <row r="32" spans="1:16" ht="22.5" customHeight="1">
      <c r="A32" s="538">
        <v>26</v>
      </c>
      <c r="B32" s="539" t="s">
        <v>397</v>
      </c>
      <c r="C32" s="571">
        <v>573</v>
      </c>
      <c r="D32" s="571">
        <v>1481</v>
      </c>
      <c r="E32" s="571">
        <v>2055</v>
      </c>
      <c r="F32" s="571">
        <v>1489</v>
      </c>
      <c r="G32" s="571">
        <v>3769</v>
      </c>
      <c r="H32" s="571">
        <v>2481</v>
      </c>
      <c r="I32" s="571">
        <v>3804</v>
      </c>
      <c r="J32" s="571">
        <v>5609</v>
      </c>
      <c r="K32" s="571">
        <v>8768</v>
      </c>
      <c r="L32" s="571">
        <v>4306</v>
      </c>
      <c r="M32" s="571">
        <v>3786</v>
      </c>
      <c r="N32" s="571">
        <v>2553</v>
      </c>
      <c r="O32" s="571">
        <v>13378</v>
      </c>
      <c r="P32" s="573">
        <f t="shared" si="0"/>
        <v>54052</v>
      </c>
    </row>
    <row r="33" spans="1:16" ht="22.5" customHeight="1">
      <c r="A33" s="538">
        <v>27</v>
      </c>
      <c r="B33" s="539" t="s">
        <v>398</v>
      </c>
      <c r="C33" s="571">
        <v>1841</v>
      </c>
      <c r="D33" s="571">
        <v>4996</v>
      </c>
      <c r="E33" s="571">
        <v>5899</v>
      </c>
      <c r="F33" s="571">
        <v>4930</v>
      </c>
      <c r="G33" s="571">
        <v>11198</v>
      </c>
      <c r="H33" s="571">
        <v>7365</v>
      </c>
      <c r="I33" s="571">
        <v>13694</v>
      </c>
      <c r="J33" s="571">
        <v>15529</v>
      </c>
      <c r="K33" s="571">
        <v>31201</v>
      </c>
      <c r="L33" s="571">
        <v>16703</v>
      </c>
      <c r="M33" s="571">
        <v>17796</v>
      </c>
      <c r="N33" s="571">
        <v>5104</v>
      </c>
      <c r="O33" s="571">
        <v>49373</v>
      </c>
      <c r="P33" s="573">
        <f t="shared" si="0"/>
        <v>185629</v>
      </c>
    </row>
    <row r="34" spans="1:16" ht="22.5" customHeight="1">
      <c r="A34" s="538">
        <v>28</v>
      </c>
      <c r="B34" s="539" t="s">
        <v>399</v>
      </c>
      <c r="C34" s="571">
        <v>2970</v>
      </c>
      <c r="D34" s="571">
        <v>9235</v>
      </c>
      <c r="E34" s="571">
        <v>13337</v>
      </c>
      <c r="F34" s="571">
        <v>11284</v>
      </c>
      <c r="G34" s="571">
        <v>27112</v>
      </c>
      <c r="H34" s="571">
        <v>18516</v>
      </c>
      <c r="I34" s="571">
        <v>25644</v>
      </c>
      <c r="J34" s="571">
        <v>28412</v>
      </c>
      <c r="K34" s="571">
        <v>34574</v>
      </c>
      <c r="L34" s="571">
        <v>15699</v>
      </c>
      <c r="M34" s="571">
        <v>3697</v>
      </c>
      <c r="N34" s="571">
        <v>2652</v>
      </c>
      <c r="O34" s="571">
        <v>10896</v>
      </c>
      <c r="P34" s="573">
        <f t="shared" si="0"/>
        <v>204028</v>
      </c>
    </row>
    <row r="35" spans="1:16" ht="22.5" customHeight="1">
      <c r="A35" s="538">
        <v>29</v>
      </c>
      <c r="B35" s="539" t="s">
        <v>400</v>
      </c>
      <c r="C35" s="571">
        <v>919</v>
      </c>
      <c r="D35" s="571">
        <v>2615</v>
      </c>
      <c r="E35" s="571">
        <v>3385</v>
      </c>
      <c r="F35" s="571">
        <v>2663</v>
      </c>
      <c r="G35" s="571">
        <v>6990</v>
      </c>
      <c r="H35" s="571">
        <v>6128</v>
      </c>
      <c r="I35" s="571">
        <v>10344</v>
      </c>
      <c r="J35" s="571">
        <v>19573</v>
      </c>
      <c r="K35" s="571">
        <v>36160</v>
      </c>
      <c r="L35" s="571">
        <v>34688</v>
      </c>
      <c r="M35" s="571">
        <v>23062</v>
      </c>
      <c r="N35" s="571">
        <v>12086</v>
      </c>
      <c r="O35" s="571">
        <v>77667</v>
      </c>
      <c r="P35" s="573">
        <f t="shared" si="0"/>
        <v>236280</v>
      </c>
    </row>
    <row r="36" spans="1:16" ht="22.5" customHeight="1">
      <c r="A36" s="538">
        <v>30</v>
      </c>
      <c r="B36" s="539" t="s">
        <v>401</v>
      </c>
      <c r="C36" s="571">
        <v>326</v>
      </c>
      <c r="D36" s="571">
        <v>904</v>
      </c>
      <c r="E36" s="571">
        <v>1078</v>
      </c>
      <c r="F36" s="571">
        <v>875</v>
      </c>
      <c r="G36" s="571">
        <v>2707</v>
      </c>
      <c r="H36" s="571">
        <v>1955</v>
      </c>
      <c r="I36" s="571">
        <v>3482</v>
      </c>
      <c r="J36" s="571">
        <v>5466</v>
      </c>
      <c r="K36" s="571">
        <v>8351</v>
      </c>
      <c r="L36" s="571">
        <v>7506</v>
      </c>
      <c r="M36" s="571">
        <v>7833</v>
      </c>
      <c r="N36" s="571">
        <v>4528</v>
      </c>
      <c r="O36" s="571">
        <v>33314</v>
      </c>
      <c r="P36" s="573">
        <f t="shared" si="0"/>
        <v>78325</v>
      </c>
    </row>
    <row r="37" spans="1:16" ht="22.5" customHeight="1">
      <c r="A37" s="538">
        <v>31</v>
      </c>
      <c r="B37" s="539" t="s">
        <v>402</v>
      </c>
      <c r="C37" s="571">
        <v>8306</v>
      </c>
      <c r="D37" s="571">
        <v>19452</v>
      </c>
      <c r="E37" s="571">
        <v>19592</v>
      </c>
      <c r="F37" s="571">
        <v>12500</v>
      </c>
      <c r="G37" s="571">
        <v>23932</v>
      </c>
      <c r="H37" s="571">
        <v>15940</v>
      </c>
      <c r="I37" s="571">
        <v>21400</v>
      </c>
      <c r="J37" s="571">
        <v>22056</v>
      </c>
      <c r="K37" s="571">
        <v>22200</v>
      </c>
      <c r="L37" s="571">
        <v>9648</v>
      </c>
      <c r="M37" s="571">
        <v>5144</v>
      </c>
      <c r="N37" s="571">
        <v>3230</v>
      </c>
      <c r="O37" s="571">
        <v>6012</v>
      </c>
      <c r="P37" s="573">
        <f t="shared" si="0"/>
        <v>189412</v>
      </c>
    </row>
    <row r="38" spans="1:16" ht="22.5" customHeight="1">
      <c r="A38" s="538">
        <v>32</v>
      </c>
      <c r="B38" s="539" t="s">
        <v>403</v>
      </c>
      <c r="C38" s="571">
        <v>2181</v>
      </c>
      <c r="D38" s="571">
        <v>6399</v>
      </c>
      <c r="E38" s="571">
        <v>7708</v>
      </c>
      <c r="F38" s="571">
        <v>5620</v>
      </c>
      <c r="G38" s="571">
        <v>12379</v>
      </c>
      <c r="H38" s="571">
        <v>6522</v>
      </c>
      <c r="I38" s="571">
        <v>9099</v>
      </c>
      <c r="J38" s="571">
        <v>8354</v>
      </c>
      <c r="K38" s="571">
        <v>9753</v>
      </c>
      <c r="L38" s="571">
        <v>4619</v>
      </c>
      <c r="M38" s="571">
        <v>1922</v>
      </c>
      <c r="N38" s="571">
        <v>989</v>
      </c>
      <c r="O38" s="571">
        <v>2521</v>
      </c>
      <c r="P38" s="573">
        <f t="shared" si="0"/>
        <v>78066</v>
      </c>
    </row>
    <row r="39" spans="1:16" ht="22.5" customHeight="1">
      <c r="A39" s="538">
        <v>33</v>
      </c>
      <c r="B39" s="539" t="s">
        <v>404</v>
      </c>
      <c r="C39" s="571">
        <v>6102</v>
      </c>
      <c r="D39" s="571">
        <v>16014</v>
      </c>
      <c r="E39" s="571">
        <v>17879</v>
      </c>
      <c r="F39" s="571">
        <v>11625</v>
      </c>
      <c r="G39" s="571">
        <v>22295</v>
      </c>
      <c r="H39" s="571">
        <v>11787</v>
      </c>
      <c r="I39" s="571">
        <v>15255</v>
      </c>
      <c r="J39" s="571">
        <v>13174</v>
      </c>
      <c r="K39" s="571">
        <v>13217</v>
      </c>
      <c r="L39" s="571">
        <v>5177</v>
      </c>
      <c r="M39" s="571">
        <v>2325</v>
      </c>
      <c r="N39" s="571">
        <v>4395</v>
      </c>
      <c r="O39" s="571">
        <v>17874</v>
      </c>
      <c r="P39" s="573">
        <f t="shared" si="0"/>
        <v>157119</v>
      </c>
    </row>
    <row r="40" spans="1:16" s="90" customFormat="1" ht="22.5" customHeight="1">
      <c r="A40" s="538">
        <v>35</v>
      </c>
      <c r="B40" s="539" t="s">
        <v>405</v>
      </c>
      <c r="C40" s="571">
        <v>4920</v>
      </c>
      <c r="D40" s="571">
        <v>4113</v>
      </c>
      <c r="E40" s="571">
        <v>5221</v>
      </c>
      <c r="F40" s="571">
        <v>4826</v>
      </c>
      <c r="G40" s="571">
        <v>10305</v>
      </c>
      <c r="H40" s="571">
        <v>5939</v>
      </c>
      <c r="I40" s="571">
        <v>8224</v>
      </c>
      <c r="J40" s="571">
        <v>14966</v>
      </c>
      <c r="K40" s="571">
        <v>17228</v>
      </c>
      <c r="L40" s="571">
        <v>9938</v>
      </c>
      <c r="M40" s="571">
        <v>13396</v>
      </c>
      <c r="N40" s="571">
        <v>4252</v>
      </c>
      <c r="O40" s="571">
        <v>9937</v>
      </c>
      <c r="P40" s="573">
        <f t="shared" si="0"/>
        <v>113265</v>
      </c>
    </row>
    <row r="41" spans="1:16" ht="22.5" customHeight="1">
      <c r="A41" s="538">
        <v>36</v>
      </c>
      <c r="B41" s="539" t="s">
        <v>406</v>
      </c>
      <c r="C41" s="571">
        <v>207</v>
      </c>
      <c r="D41" s="571">
        <v>398</v>
      </c>
      <c r="E41" s="571">
        <v>559</v>
      </c>
      <c r="F41" s="571">
        <v>406</v>
      </c>
      <c r="G41" s="571">
        <v>1298</v>
      </c>
      <c r="H41" s="571">
        <v>664</v>
      </c>
      <c r="I41" s="571">
        <v>1055</v>
      </c>
      <c r="J41" s="571">
        <v>1659</v>
      </c>
      <c r="K41" s="571">
        <v>1915</v>
      </c>
      <c r="L41" s="571">
        <v>1800</v>
      </c>
      <c r="M41" s="571">
        <v>741</v>
      </c>
      <c r="N41" s="571">
        <v>0</v>
      </c>
      <c r="O41" s="571">
        <v>0</v>
      </c>
      <c r="P41" s="573">
        <f t="shared" si="0"/>
        <v>10702</v>
      </c>
    </row>
    <row r="42" spans="1:16" s="90" customFormat="1" ht="22.5" customHeight="1">
      <c r="A42" s="538">
        <v>37</v>
      </c>
      <c r="B42" s="539" t="s">
        <v>407</v>
      </c>
      <c r="C42" s="571">
        <v>125</v>
      </c>
      <c r="D42" s="571">
        <v>313</v>
      </c>
      <c r="E42" s="571">
        <v>390</v>
      </c>
      <c r="F42" s="571">
        <v>393</v>
      </c>
      <c r="G42" s="571">
        <v>1012</v>
      </c>
      <c r="H42" s="571">
        <v>552</v>
      </c>
      <c r="I42" s="571">
        <v>1252</v>
      </c>
      <c r="J42" s="571">
        <v>1948</v>
      </c>
      <c r="K42" s="571">
        <v>3584</v>
      </c>
      <c r="L42" s="571">
        <v>4050</v>
      </c>
      <c r="M42" s="571">
        <v>2681</v>
      </c>
      <c r="N42" s="571">
        <v>866</v>
      </c>
      <c r="O42" s="571">
        <v>4741</v>
      </c>
      <c r="P42" s="573">
        <f t="shared" si="0"/>
        <v>21907</v>
      </c>
    </row>
    <row r="43" spans="1:16" ht="22.5" customHeight="1">
      <c r="A43" s="538">
        <v>38</v>
      </c>
      <c r="B43" s="539" t="s">
        <v>408</v>
      </c>
      <c r="C43" s="571">
        <v>960</v>
      </c>
      <c r="D43" s="571">
        <v>2624</v>
      </c>
      <c r="E43" s="571">
        <v>3727</v>
      </c>
      <c r="F43" s="571">
        <v>3016</v>
      </c>
      <c r="G43" s="571">
        <v>7706</v>
      </c>
      <c r="H43" s="571">
        <v>4956</v>
      </c>
      <c r="I43" s="571">
        <v>7923</v>
      </c>
      <c r="J43" s="571">
        <v>10499</v>
      </c>
      <c r="K43" s="571">
        <v>14236</v>
      </c>
      <c r="L43" s="571">
        <v>14993</v>
      </c>
      <c r="M43" s="571">
        <v>11126</v>
      </c>
      <c r="N43" s="571">
        <v>5259</v>
      </c>
      <c r="O43" s="571">
        <v>0</v>
      </c>
      <c r="P43" s="573">
        <f t="shared" si="0"/>
        <v>87025</v>
      </c>
    </row>
    <row r="44" spans="1:16" s="36" customFormat="1" ht="22.5" customHeight="1">
      <c r="A44" s="538">
        <v>39</v>
      </c>
      <c r="B44" s="539" t="s">
        <v>409</v>
      </c>
      <c r="C44" s="571">
        <v>24</v>
      </c>
      <c r="D44" s="571">
        <v>52</v>
      </c>
      <c r="E44" s="571">
        <v>99</v>
      </c>
      <c r="F44" s="571">
        <v>48</v>
      </c>
      <c r="G44" s="571">
        <v>168</v>
      </c>
      <c r="H44" s="571">
        <v>162</v>
      </c>
      <c r="I44" s="571">
        <v>86</v>
      </c>
      <c r="J44" s="571">
        <v>797</v>
      </c>
      <c r="K44" s="571">
        <v>1013</v>
      </c>
      <c r="L44" s="571">
        <v>1080</v>
      </c>
      <c r="M44" s="571">
        <v>523</v>
      </c>
      <c r="N44" s="571">
        <v>1918</v>
      </c>
      <c r="O44" s="571">
        <v>0</v>
      </c>
      <c r="P44" s="573">
        <f t="shared" si="0"/>
        <v>5970</v>
      </c>
    </row>
    <row r="45" spans="1:16" s="90" customFormat="1" ht="22.5" customHeight="1">
      <c r="A45" s="538">
        <v>41</v>
      </c>
      <c r="B45" s="539" t="s">
        <v>410</v>
      </c>
      <c r="C45" s="571">
        <v>33887</v>
      </c>
      <c r="D45" s="571">
        <v>76372</v>
      </c>
      <c r="E45" s="571">
        <v>106551</v>
      </c>
      <c r="F45" s="571">
        <v>87199</v>
      </c>
      <c r="G45" s="571">
        <v>181751</v>
      </c>
      <c r="H45" s="571">
        <v>99017</v>
      </c>
      <c r="I45" s="571">
        <v>102813</v>
      </c>
      <c r="J45" s="571">
        <v>102800</v>
      </c>
      <c r="K45" s="571">
        <v>103145</v>
      </c>
      <c r="L45" s="571">
        <v>67149</v>
      </c>
      <c r="M45" s="571">
        <v>27139</v>
      </c>
      <c r="N45" s="571">
        <v>14465</v>
      </c>
      <c r="O45" s="571">
        <v>36360</v>
      </c>
      <c r="P45" s="573">
        <f t="shared" si="0"/>
        <v>1038648</v>
      </c>
    </row>
    <row r="46" spans="1:16" ht="22.5" customHeight="1">
      <c r="A46" s="538">
        <v>42</v>
      </c>
      <c r="B46" s="539" t="s">
        <v>411</v>
      </c>
      <c r="C46" s="571">
        <v>2421</v>
      </c>
      <c r="D46" s="571">
        <v>6109</v>
      </c>
      <c r="E46" s="571">
        <v>9567</v>
      </c>
      <c r="F46" s="571">
        <v>8753</v>
      </c>
      <c r="G46" s="571">
        <v>24885</v>
      </c>
      <c r="H46" s="571">
        <v>21981</v>
      </c>
      <c r="I46" s="571">
        <v>35098</v>
      </c>
      <c r="J46" s="571">
        <v>60806</v>
      </c>
      <c r="K46" s="571">
        <v>59460</v>
      </c>
      <c r="L46" s="571">
        <v>31037</v>
      </c>
      <c r="M46" s="571">
        <v>21689</v>
      </c>
      <c r="N46" s="571">
        <v>7437</v>
      </c>
      <c r="O46" s="571">
        <v>47202</v>
      </c>
      <c r="P46" s="573">
        <f t="shared" si="0"/>
        <v>336445</v>
      </c>
    </row>
    <row r="47" spans="1:16" s="90" customFormat="1" ht="22.5" customHeight="1">
      <c r="A47" s="538">
        <v>43</v>
      </c>
      <c r="B47" s="539" t="s">
        <v>412</v>
      </c>
      <c r="C47" s="571">
        <v>19325</v>
      </c>
      <c r="D47" s="571">
        <v>46121</v>
      </c>
      <c r="E47" s="571">
        <v>51811</v>
      </c>
      <c r="F47" s="571">
        <v>31548</v>
      </c>
      <c r="G47" s="571">
        <v>54023</v>
      </c>
      <c r="H47" s="571">
        <v>24580</v>
      </c>
      <c r="I47" s="571">
        <v>21847</v>
      </c>
      <c r="J47" s="571">
        <v>21622</v>
      </c>
      <c r="K47" s="571">
        <v>16368</v>
      </c>
      <c r="L47" s="571">
        <v>6199</v>
      </c>
      <c r="M47" s="571">
        <v>1123</v>
      </c>
      <c r="N47" s="571">
        <v>1800</v>
      </c>
      <c r="O47" s="571">
        <v>0</v>
      </c>
      <c r="P47" s="573">
        <f t="shared" si="0"/>
        <v>296367</v>
      </c>
    </row>
    <row r="48" spans="1:16" ht="22.5" customHeight="1">
      <c r="A48" s="538">
        <v>45</v>
      </c>
      <c r="B48" s="539" t="s">
        <v>413</v>
      </c>
      <c r="C48" s="571">
        <v>30430</v>
      </c>
      <c r="D48" s="571">
        <v>54314</v>
      </c>
      <c r="E48" s="571">
        <v>39672</v>
      </c>
      <c r="F48" s="571">
        <v>20000</v>
      </c>
      <c r="G48" s="571">
        <v>30751</v>
      </c>
      <c r="H48" s="571">
        <v>16519</v>
      </c>
      <c r="I48" s="571">
        <v>20515</v>
      </c>
      <c r="J48" s="571">
        <v>15458</v>
      </c>
      <c r="K48" s="571">
        <v>11711</v>
      </c>
      <c r="L48" s="571">
        <v>5156</v>
      </c>
      <c r="M48" s="571">
        <v>1173</v>
      </c>
      <c r="N48" s="571">
        <v>0</v>
      </c>
      <c r="O48" s="571">
        <v>0</v>
      </c>
      <c r="P48" s="573">
        <f t="shared" si="0"/>
        <v>245699</v>
      </c>
    </row>
    <row r="49" spans="1:16" ht="22.5" customHeight="1">
      <c r="A49" s="538">
        <v>46</v>
      </c>
      <c r="B49" s="539" t="s">
        <v>414</v>
      </c>
      <c r="C49" s="571">
        <v>49132</v>
      </c>
      <c r="D49" s="571">
        <v>123132</v>
      </c>
      <c r="E49" s="571">
        <v>134327</v>
      </c>
      <c r="F49" s="571">
        <v>82679</v>
      </c>
      <c r="G49" s="571">
        <v>134386</v>
      </c>
      <c r="H49" s="571">
        <v>66785</v>
      </c>
      <c r="I49" s="571">
        <v>69441</v>
      </c>
      <c r="J49" s="571">
        <v>50662</v>
      </c>
      <c r="K49" s="571">
        <v>41253</v>
      </c>
      <c r="L49" s="571">
        <v>14758</v>
      </c>
      <c r="M49" s="571">
        <v>2337</v>
      </c>
      <c r="N49" s="571">
        <v>1547</v>
      </c>
      <c r="O49" s="571">
        <v>4307</v>
      </c>
      <c r="P49" s="573">
        <f t="shared" si="0"/>
        <v>774746</v>
      </c>
    </row>
    <row r="50" spans="1:16" ht="22.5" customHeight="1">
      <c r="A50" s="538">
        <v>47</v>
      </c>
      <c r="B50" s="539" t="s">
        <v>415</v>
      </c>
      <c r="C50" s="571">
        <v>124150</v>
      </c>
      <c r="D50" s="571">
        <v>272356</v>
      </c>
      <c r="E50" s="571">
        <v>357748</v>
      </c>
      <c r="F50" s="571">
        <v>165468</v>
      </c>
      <c r="G50" s="571">
        <v>219557</v>
      </c>
      <c r="H50" s="571">
        <v>99346</v>
      </c>
      <c r="I50" s="571">
        <v>90636</v>
      </c>
      <c r="J50" s="571">
        <v>51577</v>
      </c>
      <c r="K50" s="571">
        <v>32845</v>
      </c>
      <c r="L50" s="571">
        <v>16759</v>
      </c>
      <c r="M50" s="571">
        <v>3508</v>
      </c>
      <c r="N50" s="571">
        <v>2543</v>
      </c>
      <c r="O50" s="571">
        <v>13790</v>
      </c>
      <c r="P50" s="573">
        <f t="shared" si="0"/>
        <v>1450283</v>
      </c>
    </row>
    <row r="51" spans="1:16" s="90" customFormat="1" ht="22.5" customHeight="1">
      <c r="A51" s="538">
        <v>49</v>
      </c>
      <c r="B51" s="539" t="s">
        <v>416</v>
      </c>
      <c r="C51" s="571">
        <v>78402</v>
      </c>
      <c r="D51" s="571">
        <v>96731</v>
      </c>
      <c r="E51" s="571">
        <v>60544</v>
      </c>
      <c r="F51" s="571">
        <v>35615</v>
      </c>
      <c r="G51" s="571">
        <v>76945</v>
      </c>
      <c r="H51" s="571">
        <v>43594</v>
      </c>
      <c r="I51" s="571">
        <v>49985</v>
      </c>
      <c r="J51" s="571">
        <v>42285</v>
      </c>
      <c r="K51" s="571">
        <v>41762</v>
      </c>
      <c r="L51" s="571">
        <v>21411</v>
      </c>
      <c r="M51" s="571">
        <v>10126</v>
      </c>
      <c r="N51" s="571">
        <v>4321</v>
      </c>
      <c r="O51" s="571">
        <v>13876</v>
      </c>
      <c r="P51" s="573">
        <f t="shared" si="0"/>
        <v>575597</v>
      </c>
    </row>
    <row r="52" spans="1:16" ht="22.5" customHeight="1">
      <c r="A52" s="538">
        <v>50</v>
      </c>
      <c r="B52" s="539" t="s">
        <v>417</v>
      </c>
      <c r="C52" s="571">
        <v>1309</v>
      </c>
      <c r="D52" s="571">
        <v>2926</v>
      </c>
      <c r="E52" s="571">
        <v>2863</v>
      </c>
      <c r="F52" s="571">
        <v>1681</v>
      </c>
      <c r="G52" s="571">
        <v>3282</v>
      </c>
      <c r="H52" s="571">
        <v>2548</v>
      </c>
      <c r="I52" s="571">
        <v>1202</v>
      </c>
      <c r="J52" s="571">
        <v>2216</v>
      </c>
      <c r="K52" s="571">
        <v>1267</v>
      </c>
      <c r="L52" s="571">
        <v>1188</v>
      </c>
      <c r="M52" s="571">
        <v>0</v>
      </c>
      <c r="N52" s="571">
        <v>0</v>
      </c>
      <c r="O52" s="571">
        <v>0</v>
      </c>
      <c r="P52" s="573">
        <f t="shared" si="0"/>
        <v>20482</v>
      </c>
    </row>
    <row r="53" spans="1:16" ht="22.5" customHeight="1">
      <c r="A53" s="538">
        <v>51</v>
      </c>
      <c r="B53" s="539" t="s">
        <v>418</v>
      </c>
      <c r="C53" s="571">
        <v>61</v>
      </c>
      <c r="D53" s="571">
        <v>180</v>
      </c>
      <c r="E53" s="571">
        <v>219</v>
      </c>
      <c r="F53" s="571">
        <v>353</v>
      </c>
      <c r="G53" s="571">
        <v>658</v>
      </c>
      <c r="H53" s="571">
        <v>414</v>
      </c>
      <c r="I53" s="571">
        <v>1046</v>
      </c>
      <c r="J53" s="571">
        <v>871</v>
      </c>
      <c r="K53" s="571">
        <v>1536</v>
      </c>
      <c r="L53" s="571">
        <v>1580</v>
      </c>
      <c r="M53" s="571">
        <v>1081</v>
      </c>
      <c r="N53" s="571">
        <v>894</v>
      </c>
      <c r="O53" s="571">
        <v>19743</v>
      </c>
      <c r="P53" s="573">
        <f t="shared" si="0"/>
        <v>28636</v>
      </c>
    </row>
    <row r="54" spans="1:16" ht="22.5" customHeight="1">
      <c r="A54" s="538">
        <v>52</v>
      </c>
      <c r="B54" s="539" t="s">
        <v>419</v>
      </c>
      <c r="C54" s="571">
        <v>5360</v>
      </c>
      <c r="D54" s="571">
        <v>12006</v>
      </c>
      <c r="E54" s="571">
        <v>16518</v>
      </c>
      <c r="F54" s="571">
        <v>14285</v>
      </c>
      <c r="G54" s="571">
        <v>31756</v>
      </c>
      <c r="H54" s="571">
        <v>18620</v>
      </c>
      <c r="I54" s="571">
        <v>22861</v>
      </c>
      <c r="J54" s="571">
        <v>32138</v>
      </c>
      <c r="K54" s="571">
        <v>55122</v>
      </c>
      <c r="L54" s="571">
        <v>20966</v>
      </c>
      <c r="M54" s="571">
        <v>11670</v>
      </c>
      <c r="N54" s="571">
        <v>11276</v>
      </c>
      <c r="O54" s="571">
        <v>41414</v>
      </c>
      <c r="P54" s="573">
        <f t="shared" si="0"/>
        <v>293992</v>
      </c>
    </row>
    <row r="55" spans="1:16" s="90" customFormat="1" ht="22.5" customHeight="1">
      <c r="A55" s="538">
        <v>53</v>
      </c>
      <c r="B55" s="539" t="s">
        <v>420</v>
      </c>
      <c r="C55" s="571">
        <v>2150</v>
      </c>
      <c r="D55" s="571">
        <v>2790</v>
      </c>
      <c r="E55" s="571">
        <v>4886</v>
      </c>
      <c r="F55" s="571">
        <v>5888</v>
      </c>
      <c r="G55" s="571">
        <v>12897</v>
      </c>
      <c r="H55" s="571">
        <v>4477</v>
      </c>
      <c r="I55" s="571">
        <v>4966</v>
      </c>
      <c r="J55" s="571">
        <v>6001</v>
      </c>
      <c r="K55" s="571">
        <v>8116</v>
      </c>
      <c r="L55" s="571">
        <v>3695</v>
      </c>
      <c r="M55" s="571">
        <v>4662</v>
      </c>
      <c r="N55" s="571">
        <v>2626</v>
      </c>
      <c r="O55" s="571">
        <v>12223</v>
      </c>
      <c r="P55" s="573">
        <f t="shared" si="0"/>
        <v>75377</v>
      </c>
    </row>
    <row r="56" spans="1:16" ht="22.5" customHeight="1">
      <c r="A56" s="538">
        <v>55</v>
      </c>
      <c r="B56" s="539" t="s">
        <v>421</v>
      </c>
      <c r="C56" s="571">
        <v>4800</v>
      </c>
      <c r="D56" s="571">
        <v>13459</v>
      </c>
      <c r="E56" s="571">
        <v>21400</v>
      </c>
      <c r="F56" s="571">
        <v>15157</v>
      </c>
      <c r="G56" s="571">
        <v>29537</v>
      </c>
      <c r="H56" s="571">
        <v>17919</v>
      </c>
      <c r="I56" s="571">
        <v>25556</v>
      </c>
      <c r="J56" s="571">
        <v>42722</v>
      </c>
      <c r="K56" s="571">
        <v>93038</v>
      </c>
      <c r="L56" s="571">
        <v>103594</v>
      </c>
      <c r="M56" s="571">
        <v>43723</v>
      </c>
      <c r="N56" s="571">
        <v>15607</v>
      </c>
      <c r="O56" s="571">
        <v>9105</v>
      </c>
      <c r="P56" s="573">
        <f t="shared" si="0"/>
        <v>435617</v>
      </c>
    </row>
    <row r="57" spans="1:16" ht="22.5" customHeight="1">
      <c r="A57" s="538">
        <v>56</v>
      </c>
      <c r="B57" s="539" t="s">
        <v>422</v>
      </c>
      <c r="C57" s="571">
        <v>41659</v>
      </c>
      <c r="D57" s="571">
        <v>87333</v>
      </c>
      <c r="E57" s="571">
        <v>101313</v>
      </c>
      <c r="F57" s="571">
        <v>75385</v>
      </c>
      <c r="G57" s="571">
        <v>152310</v>
      </c>
      <c r="H57" s="571">
        <v>75952</v>
      </c>
      <c r="I57" s="571">
        <v>72891</v>
      </c>
      <c r="J57" s="571">
        <v>50212</v>
      </c>
      <c r="K57" s="571">
        <v>31463</v>
      </c>
      <c r="L57" s="571">
        <v>10287</v>
      </c>
      <c r="M57" s="571">
        <v>3740</v>
      </c>
      <c r="N57" s="571">
        <v>764</v>
      </c>
      <c r="O57" s="571">
        <v>3988</v>
      </c>
      <c r="P57" s="573">
        <f t="shared" si="0"/>
        <v>707297</v>
      </c>
    </row>
    <row r="58" spans="1:16" ht="22.5" customHeight="1">
      <c r="A58" s="538">
        <v>58</v>
      </c>
      <c r="B58" s="539" t="s">
        <v>423</v>
      </c>
      <c r="C58" s="571">
        <v>682</v>
      </c>
      <c r="D58" s="571">
        <v>1896</v>
      </c>
      <c r="E58" s="571">
        <v>3076</v>
      </c>
      <c r="F58" s="571">
        <v>2343</v>
      </c>
      <c r="G58" s="571">
        <v>4611</v>
      </c>
      <c r="H58" s="571">
        <v>2392</v>
      </c>
      <c r="I58" s="571">
        <v>2641</v>
      </c>
      <c r="J58" s="571">
        <v>2810</v>
      </c>
      <c r="K58" s="571">
        <v>1732</v>
      </c>
      <c r="L58" s="571">
        <v>585</v>
      </c>
      <c r="M58" s="571">
        <v>1272</v>
      </c>
      <c r="N58" s="571">
        <v>0</v>
      </c>
      <c r="O58" s="571">
        <v>1066</v>
      </c>
      <c r="P58" s="573">
        <f t="shared" si="0"/>
        <v>25106</v>
      </c>
    </row>
    <row r="59" spans="1:16" ht="22.5" customHeight="1">
      <c r="A59" s="538">
        <v>59</v>
      </c>
      <c r="B59" s="539" t="s">
        <v>424</v>
      </c>
      <c r="C59" s="571">
        <v>807</v>
      </c>
      <c r="D59" s="571">
        <v>1497</v>
      </c>
      <c r="E59" s="571">
        <v>1916</v>
      </c>
      <c r="F59" s="571">
        <v>1642</v>
      </c>
      <c r="G59" s="571">
        <v>3139</v>
      </c>
      <c r="H59" s="571">
        <v>1768</v>
      </c>
      <c r="I59" s="571">
        <v>1758</v>
      </c>
      <c r="J59" s="571">
        <v>1940</v>
      </c>
      <c r="K59" s="571">
        <v>2439</v>
      </c>
      <c r="L59" s="571">
        <v>1469</v>
      </c>
      <c r="M59" s="571">
        <v>0</v>
      </c>
      <c r="N59" s="571">
        <v>0</v>
      </c>
      <c r="O59" s="571">
        <v>1127</v>
      </c>
      <c r="P59" s="573">
        <f t="shared" si="0"/>
        <v>19502</v>
      </c>
    </row>
    <row r="60" spans="1:16" ht="22.5" customHeight="1">
      <c r="A60" s="538">
        <v>60</v>
      </c>
      <c r="B60" s="539" t="s">
        <v>425</v>
      </c>
      <c r="C60" s="571">
        <v>215</v>
      </c>
      <c r="D60" s="571">
        <v>463</v>
      </c>
      <c r="E60" s="571">
        <v>526</v>
      </c>
      <c r="F60" s="571">
        <v>380</v>
      </c>
      <c r="G60" s="571">
        <v>1096</v>
      </c>
      <c r="H60" s="571">
        <v>841</v>
      </c>
      <c r="I60" s="571">
        <v>873</v>
      </c>
      <c r="J60" s="571">
        <v>1483</v>
      </c>
      <c r="K60" s="571">
        <v>3004</v>
      </c>
      <c r="L60" s="571">
        <v>1304</v>
      </c>
      <c r="M60" s="571">
        <v>541</v>
      </c>
      <c r="N60" s="571">
        <v>907</v>
      </c>
      <c r="O60" s="571">
        <v>0</v>
      </c>
      <c r="P60" s="573">
        <f t="shared" si="0"/>
        <v>11633</v>
      </c>
    </row>
    <row r="61" spans="1:16" ht="22.5" customHeight="1">
      <c r="A61" s="538">
        <v>61</v>
      </c>
      <c r="B61" s="539" t="s">
        <v>426</v>
      </c>
      <c r="C61" s="571">
        <v>1087</v>
      </c>
      <c r="D61" s="571">
        <v>1848</v>
      </c>
      <c r="E61" s="571">
        <v>2174</v>
      </c>
      <c r="F61" s="571">
        <v>1434</v>
      </c>
      <c r="G61" s="571">
        <v>2729</v>
      </c>
      <c r="H61" s="571">
        <v>1847</v>
      </c>
      <c r="I61" s="571">
        <v>3147</v>
      </c>
      <c r="J61" s="571">
        <v>3589</v>
      </c>
      <c r="K61" s="571">
        <v>4710</v>
      </c>
      <c r="L61" s="571">
        <v>2895</v>
      </c>
      <c r="M61" s="571">
        <v>1200</v>
      </c>
      <c r="N61" s="571">
        <v>1522</v>
      </c>
      <c r="O61" s="571">
        <v>2419</v>
      </c>
      <c r="P61" s="573">
        <f t="shared" si="0"/>
        <v>30601</v>
      </c>
    </row>
    <row r="62" spans="1:16" ht="22.5" customHeight="1">
      <c r="A62" s="538">
        <v>62</v>
      </c>
      <c r="B62" s="539" t="s">
        <v>427</v>
      </c>
      <c r="C62" s="571">
        <v>3942</v>
      </c>
      <c r="D62" s="571">
        <v>9134</v>
      </c>
      <c r="E62" s="571">
        <v>11088</v>
      </c>
      <c r="F62" s="571">
        <v>7962</v>
      </c>
      <c r="G62" s="571">
        <v>16608</v>
      </c>
      <c r="H62" s="571">
        <v>10993</v>
      </c>
      <c r="I62" s="571">
        <v>12527</v>
      </c>
      <c r="J62" s="571">
        <v>14900</v>
      </c>
      <c r="K62" s="571">
        <v>19603</v>
      </c>
      <c r="L62" s="571">
        <v>6793</v>
      </c>
      <c r="M62" s="571">
        <v>3010</v>
      </c>
      <c r="N62" s="571">
        <v>4874</v>
      </c>
      <c r="O62" s="571">
        <v>5979</v>
      </c>
      <c r="P62" s="573">
        <f t="shared" si="0"/>
        <v>127413</v>
      </c>
    </row>
    <row r="63" spans="1:16" ht="22.5" customHeight="1">
      <c r="A63" s="538">
        <v>63</v>
      </c>
      <c r="B63" s="539" t="s">
        <v>428</v>
      </c>
      <c r="C63" s="571">
        <v>510</v>
      </c>
      <c r="D63" s="571">
        <v>1006</v>
      </c>
      <c r="E63" s="571">
        <v>1179</v>
      </c>
      <c r="F63" s="571">
        <v>956</v>
      </c>
      <c r="G63" s="571">
        <v>1891</v>
      </c>
      <c r="H63" s="571">
        <v>1700</v>
      </c>
      <c r="I63" s="571">
        <v>1871</v>
      </c>
      <c r="J63" s="571">
        <v>2211</v>
      </c>
      <c r="K63" s="571">
        <v>3930</v>
      </c>
      <c r="L63" s="571">
        <v>1700</v>
      </c>
      <c r="M63" s="571">
        <v>732</v>
      </c>
      <c r="N63" s="571">
        <v>998</v>
      </c>
      <c r="O63" s="571">
        <v>1867</v>
      </c>
      <c r="P63" s="573">
        <f t="shared" si="0"/>
        <v>20551</v>
      </c>
    </row>
    <row r="64" spans="1:16" ht="22.5" customHeight="1">
      <c r="A64" s="538">
        <v>64</v>
      </c>
      <c r="B64" s="539" t="s">
        <v>429</v>
      </c>
      <c r="C64" s="571">
        <v>801</v>
      </c>
      <c r="D64" s="571">
        <v>3592</v>
      </c>
      <c r="E64" s="571">
        <v>7139</v>
      </c>
      <c r="F64" s="571">
        <v>12295</v>
      </c>
      <c r="G64" s="571">
        <v>16498</v>
      </c>
      <c r="H64" s="571">
        <v>3078</v>
      </c>
      <c r="I64" s="571">
        <v>3302</v>
      </c>
      <c r="J64" s="571">
        <v>5056</v>
      </c>
      <c r="K64" s="571">
        <v>5864</v>
      </c>
      <c r="L64" s="571">
        <v>4063</v>
      </c>
      <c r="M64" s="571">
        <v>4708</v>
      </c>
      <c r="N64" s="571">
        <v>848</v>
      </c>
      <c r="O64" s="571">
        <v>19768</v>
      </c>
      <c r="P64" s="573">
        <f t="shared" si="0"/>
        <v>87012</v>
      </c>
    </row>
    <row r="65" spans="1:16" ht="22.5" customHeight="1">
      <c r="A65" s="538">
        <v>65</v>
      </c>
      <c r="B65" s="539" t="s">
        <v>430</v>
      </c>
      <c r="C65" s="571">
        <v>1041</v>
      </c>
      <c r="D65" s="571">
        <v>3207</v>
      </c>
      <c r="E65" s="571">
        <v>2985</v>
      </c>
      <c r="F65" s="571">
        <v>1243</v>
      </c>
      <c r="G65" s="571">
        <v>1596</v>
      </c>
      <c r="H65" s="571">
        <v>1046</v>
      </c>
      <c r="I65" s="571">
        <v>1625</v>
      </c>
      <c r="J65" s="571">
        <v>1419</v>
      </c>
      <c r="K65" s="571">
        <v>2943</v>
      </c>
      <c r="L65" s="571">
        <v>3978</v>
      </c>
      <c r="M65" s="571">
        <v>1584</v>
      </c>
      <c r="N65" s="571">
        <v>1777</v>
      </c>
      <c r="O65" s="571">
        <v>0</v>
      </c>
      <c r="P65" s="573">
        <f t="shared" si="0"/>
        <v>24444</v>
      </c>
    </row>
    <row r="66" spans="1:16" ht="22.5" customHeight="1">
      <c r="A66" s="538">
        <v>66</v>
      </c>
      <c r="B66" s="539" t="s">
        <v>431</v>
      </c>
      <c r="C66" s="571">
        <v>4729</v>
      </c>
      <c r="D66" s="571">
        <v>12042</v>
      </c>
      <c r="E66" s="571">
        <v>10761</v>
      </c>
      <c r="F66" s="571">
        <v>5226</v>
      </c>
      <c r="G66" s="571">
        <v>5896</v>
      </c>
      <c r="H66" s="571">
        <v>2064</v>
      </c>
      <c r="I66" s="571">
        <v>3511</v>
      </c>
      <c r="J66" s="571">
        <v>3773</v>
      </c>
      <c r="K66" s="571">
        <v>4976</v>
      </c>
      <c r="L66" s="571">
        <v>1204</v>
      </c>
      <c r="M66" s="571">
        <v>1040</v>
      </c>
      <c r="N66" s="571">
        <v>750</v>
      </c>
      <c r="O66" s="571">
        <v>0</v>
      </c>
      <c r="P66" s="573">
        <f t="shared" si="0"/>
        <v>55972</v>
      </c>
    </row>
    <row r="67" spans="1:16" ht="22.5" customHeight="1">
      <c r="A67" s="538">
        <v>68</v>
      </c>
      <c r="B67" s="539" t="s">
        <v>432</v>
      </c>
      <c r="C67" s="571">
        <v>53139</v>
      </c>
      <c r="D67" s="571">
        <v>28560</v>
      </c>
      <c r="E67" s="571">
        <v>20504</v>
      </c>
      <c r="F67" s="571">
        <v>12398</v>
      </c>
      <c r="G67" s="571">
        <v>21471</v>
      </c>
      <c r="H67" s="571">
        <v>8137</v>
      </c>
      <c r="I67" s="571">
        <v>7956</v>
      </c>
      <c r="J67" s="571">
        <v>6310</v>
      </c>
      <c r="K67" s="571">
        <v>3035</v>
      </c>
      <c r="L67" s="571">
        <v>1327</v>
      </c>
      <c r="M67" s="571">
        <v>0</v>
      </c>
      <c r="N67" s="571">
        <v>0</v>
      </c>
      <c r="O67" s="571">
        <v>0</v>
      </c>
      <c r="P67" s="573">
        <f t="shared" si="0"/>
        <v>162837</v>
      </c>
    </row>
    <row r="68" spans="1:16" ht="22.5" customHeight="1">
      <c r="A68" s="538">
        <v>69</v>
      </c>
      <c r="B68" s="539" t="s">
        <v>433</v>
      </c>
      <c r="C68" s="571">
        <v>20746</v>
      </c>
      <c r="D68" s="571">
        <v>52708</v>
      </c>
      <c r="E68" s="571">
        <v>47074</v>
      </c>
      <c r="F68" s="571">
        <v>17946</v>
      </c>
      <c r="G68" s="571">
        <v>15489</v>
      </c>
      <c r="H68" s="571">
        <v>5121</v>
      </c>
      <c r="I68" s="571">
        <v>4441</v>
      </c>
      <c r="J68" s="571">
        <v>3269</v>
      </c>
      <c r="K68" s="571">
        <v>1574</v>
      </c>
      <c r="L68" s="571">
        <v>1290</v>
      </c>
      <c r="M68" s="571">
        <v>1125</v>
      </c>
      <c r="N68" s="571">
        <v>819</v>
      </c>
      <c r="O68" s="571">
        <v>0</v>
      </c>
      <c r="P68" s="573">
        <f t="shared" si="0"/>
        <v>171602</v>
      </c>
    </row>
    <row r="69" spans="1:16" ht="22.5" customHeight="1">
      <c r="A69" s="538">
        <v>70</v>
      </c>
      <c r="B69" s="539" t="s">
        <v>434</v>
      </c>
      <c r="C69" s="571">
        <v>5406</v>
      </c>
      <c r="D69" s="571">
        <v>12054</v>
      </c>
      <c r="E69" s="571">
        <v>14086</v>
      </c>
      <c r="F69" s="571">
        <v>9804</v>
      </c>
      <c r="G69" s="571">
        <v>19805</v>
      </c>
      <c r="H69" s="571">
        <v>12848</v>
      </c>
      <c r="I69" s="571">
        <v>18889</v>
      </c>
      <c r="J69" s="571">
        <v>23076</v>
      </c>
      <c r="K69" s="571">
        <v>33040</v>
      </c>
      <c r="L69" s="571">
        <v>22798</v>
      </c>
      <c r="M69" s="571">
        <v>9098</v>
      </c>
      <c r="N69" s="571">
        <v>9663</v>
      </c>
      <c r="O69" s="571">
        <v>25112</v>
      </c>
      <c r="P69" s="573">
        <f t="shared" si="0"/>
        <v>215679</v>
      </c>
    </row>
    <row r="70" spans="1:16" ht="22.5" customHeight="1">
      <c r="A70" s="538">
        <v>71</v>
      </c>
      <c r="B70" s="539" t="s">
        <v>435</v>
      </c>
      <c r="C70" s="571">
        <v>8503</v>
      </c>
      <c r="D70" s="571">
        <v>19317</v>
      </c>
      <c r="E70" s="571">
        <v>22715</v>
      </c>
      <c r="F70" s="571">
        <v>17519</v>
      </c>
      <c r="G70" s="571">
        <v>33940</v>
      </c>
      <c r="H70" s="571">
        <v>12972</v>
      </c>
      <c r="I70" s="571">
        <v>16244</v>
      </c>
      <c r="J70" s="571">
        <v>13386</v>
      </c>
      <c r="K70" s="571">
        <v>15642</v>
      </c>
      <c r="L70" s="571">
        <v>8787</v>
      </c>
      <c r="M70" s="571">
        <v>2219</v>
      </c>
      <c r="N70" s="571">
        <v>2567</v>
      </c>
      <c r="O70" s="571">
        <v>1208</v>
      </c>
      <c r="P70" s="573">
        <f t="shared" si="0"/>
        <v>175019</v>
      </c>
    </row>
    <row r="71" spans="1:16" ht="22.5" customHeight="1">
      <c r="A71" s="538">
        <v>72</v>
      </c>
      <c r="B71" s="539" t="s">
        <v>436</v>
      </c>
      <c r="C71" s="571">
        <v>332</v>
      </c>
      <c r="D71" s="571">
        <v>793</v>
      </c>
      <c r="E71" s="571">
        <v>935</v>
      </c>
      <c r="F71" s="571">
        <v>620</v>
      </c>
      <c r="G71" s="571">
        <v>1287</v>
      </c>
      <c r="H71" s="571">
        <v>934</v>
      </c>
      <c r="I71" s="571">
        <v>1155</v>
      </c>
      <c r="J71" s="571">
        <v>1559</v>
      </c>
      <c r="K71" s="571">
        <v>1699</v>
      </c>
      <c r="L71" s="571">
        <v>3085</v>
      </c>
      <c r="M71" s="571">
        <v>578</v>
      </c>
      <c r="N71" s="571">
        <v>872</v>
      </c>
      <c r="O71" s="571">
        <v>2594</v>
      </c>
      <c r="P71" s="573">
        <f t="shared" si="0"/>
        <v>16443</v>
      </c>
    </row>
    <row r="72" spans="1:16" ht="22.5" customHeight="1">
      <c r="A72" s="538">
        <v>73</v>
      </c>
      <c r="B72" s="539" t="s">
        <v>437</v>
      </c>
      <c r="C72" s="571">
        <v>2491</v>
      </c>
      <c r="D72" s="571">
        <v>5607</v>
      </c>
      <c r="E72" s="571">
        <v>6070</v>
      </c>
      <c r="F72" s="571">
        <v>3493</v>
      </c>
      <c r="G72" s="571">
        <v>6391</v>
      </c>
      <c r="H72" s="571">
        <v>3499</v>
      </c>
      <c r="I72" s="571">
        <v>5572</v>
      </c>
      <c r="J72" s="571">
        <v>6864</v>
      </c>
      <c r="K72" s="571">
        <v>4899</v>
      </c>
      <c r="L72" s="571">
        <v>4811</v>
      </c>
      <c r="M72" s="571">
        <v>550</v>
      </c>
      <c r="N72" s="571">
        <v>791</v>
      </c>
      <c r="O72" s="571">
        <v>4892</v>
      </c>
      <c r="P72" s="573">
        <f t="shared" si="0"/>
        <v>55930</v>
      </c>
    </row>
    <row r="73" spans="1:16" ht="22.5" customHeight="1">
      <c r="A73" s="538">
        <v>74</v>
      </c>
      <c r="B73" s="539" t="s">
        <v>438</v>
      </c>
      <c r="C73" s="571">
        <v>3597</v>
      </c>
      <c r="D73" s="571">
        <v>6623</v>
      </c>
      <c r="E73" s="571">
        <v>7224</v>
      </c>
      <c r="F73" s="571">
        <v>4788</v>
      </c>
      <c r="G73" s="571">
        <v>8244</v>
      </c>
      <c r="H73" s="571">
        <v>3696</v>
      </c>
      <c r="I73" s="571">
        <v>3243</v>
      </c>
      <c r="J73" s="571">
        <v>2115</v>
      </c>
      <c r="K73" s="571">
        <v>2828</v>
      </c>
      <c r="L73" s="571">
        <v>1224</v>
      </c>
      <c r="M73" s="571">
        <v>0</v>
      </c>
      <c r="N73" s="571">
        <v>977</v>
      </c>
      <c r="O73" s="571">
        <v>8811</v>
      </c>
      <c r="P73" s="573">
        <f t="shared" ref="P73:P96" si="1">SUM(C73:O73)</f>
        <v>53370</v>
      </c>
    </row>
    <row r="74" spans="1:16" ht="22.5" customHeight="1">
      <c r="A74" s="538">
        <v>75</v>
      </c>
      <c r="B74" s="539" t="s">
        <v>439</v>
      </c>
      <c r="C74" s="571">
        <v>1794</v>
      </c>
      <c r="D74" s="571">
        <v>2791</v>
      </c>
      <c r="E74" s="571">
        <v>2012</v>
      </c>
      <c r="F74" s="571">
        <v>835</v>
      </c>
      <c r="G74" s="571">
        <v>1260</v>
      </c>
      <c r="H74" s="571">
        <v>597</v>
      </c>
      <c r="I74" s="571">
        <v>196</v>
      </c>
      <c r="J74" s="571">
        <v>344</v>
      </c>
      <c r="K74" s="571">
        <v>236</v>
      </c>
      <c r="L74" s="571">
        <v>627</v>
      </c>
      <c r="M74" s="571">
        <v>0</v>
      </c>
      <c r="N74" s="571">
        <v>0</v>
      </c>
      <c r="O74" s="571">
        <v>0</v>
      </c>
      <c r="P74" s="573">
        <f t="shared" si="1"/>
        <v>10692</v>
      </c>
    </row>
    <row r="75" spans="1:16" ht="22.5" customHeight="1">
      <c r="A75" s="538">
        <v>77</v>
      </c>
      <c r="B75" s="539" t="s">
        <v>440</v>
      </c>
      <c r="C75" s="571">
        <v>2693</v>
      </c>
      <c r="D75" s="571">
        <v>4466</v>
      </c>
      <c r="E75" s="571">
        <v>4009</v>
      </c>
      <c r="F75" s="571">
        <v>2268</v>
      </c>
      <c r="G75" s="571">
        <v>4134</v>
      </c>
      <c r="H75" s="571">
        <v>1507</v>
      </c>
      <c r="I75" s="571">
        <v>1823</v>
      </c>
      <c r="J75" s="571">
        <v>1682</v>
      </c>
      <c r="K75" s="571">
        <v>1236</v>
      </c>
      <c r="L75" s="571">
        <v>0</v>
      </c>
      <c r="M75" s="571">
        <v>0</v>
      </c>
      <c r="N75" s="571">
        <v>0</v>
      </c>
      <c r="O75" s="571">
        <v>0</v>
      </c>
      <c r="P75" s="573">
        <f t="shared" si="1"/>
        <v>23818</v>
      </c>
    </row>
    <row r="76" spans="1:16" ht="22.5" customHeight="1">
      <c r="A76" s="538">
        <v>78</v>
      </c>
      <c r="B76" s="539" t="s">
        <v>441</v>
      </c>
      <c r="C76" s="571">
        <v>402</v>
      </c>
      <c r="D76" s="571">
        <v>1063</v>
      </c>
      <c r="E76" s="571">
        <v>1540</v>
      </c>
      <c r="F76" s="571">
        <v>1241</v>
      </c>
      <c r="G76" s="571">
        <v>4114</v>
      </c>
      <c r="H76" s="571">
        <v>3282</v>
      </c>
      <c r="I76" s="571">
        <v>5870</v>
      </c>
      <c r="J76" s="571">
        <v>10600</v>
      </c>
      <c r="K76" s="571">
        <v>20150</v>
      </c>
      <c r="L76" s="571">
        <v>15919</v>
      </c>
      <c r="M76" s="571">
        <v>9887</v>
      </c>
      <c r="N76" s="571">
        <v>4248</v>
      </c>
      <c r="O76" s="571">
        <v>11126</v>
      </c>
      <c r="P76" s="573">
        <f t="shared" si="1"/>
        <v>89442</v>
      </c>
    </row>
    <row r="77" spans="1:16" ht="22.5" customHeight="1">
      <c r="A77" s="538">
        <v>79</v>
      </c>
      <c r="B77" s="539" t="s">
        <v>442</v>
      </c>
      <c r="C77" s="571">
        <v>2925</v>
      </c>
      <c r="D77" s="571">
        <v>6441</v>
      </c>
      <c r="E77" s="571">
        <v>6875</v>
      </c>
      <c r="F77" s="571">
        <v>4596</v>
      </c>
      <c r="G77" s="571">
        <v>8836</v>
      </c>
      <c r="H77" s="571">
        <v>4501</v>
      </c>
      <c r="I77" s="571">
        <v>4005</v>
      </c>
      <c r="J77" s="571">
        <v>4861</v>
      </c>
      <c r="K77" s="571">
        <v>5074</v>
      </c>
      <c r="L77" s="571">
        <v>3082</v>
      </c>
      <c r="M77" s="571">
        <v>3063</v>
      </c>
      <c r="N77" s="571">
        <v>768</v>
      </c>
      <c r="O77" s="571">
        <v>1298</v>
      </c>
      <c r="P77" s="573">
        <f t="shared" si="1"/>
        <v>56325</v>
      </c>
    </row>
    <row r="78" spans="1:16" ht="22.5" customHeight="1">
      <c r="A78" s="538">
        <v>80</v>
      </c>
      <c r="B78" s="539" t="s">
        <v>443</v>
      </c>
      <c r="C78" s="571">
        <v>4351</v>
      </c>
      <c r="D78" s="571">
        <v>13472</v>
      </c>
      <c r="E78" s="571">
        <v>20791</v>
      </c>
      <c r="F78" s="571">
        <v>15441</v>
      </c>
      <c r="G78" s="571">
        <v>27497</v>
      </c>
      <c r="H78" s="571">
        <v>15561</v>
      </c>
      <c r="I78" s="571">
        <v>20256</v>
      </c>
      <c r="J78" s="571">
        <v>27340</v>
      </c>
      <c r="K78" s="571">
        <v>43525</v>
      </c>
      <c r="L78" s="571">
        <v>21672</v>
      </c>
      <c r="M78" s="571">
        <v>7112</v>
      </c>
      <c r="N78" s="571">
        <v>3245</v>
      </c>
      <c r="O78" s="571">
        <v>17580</v>
      </c>
      <c r="P78" s="573">
        <f t="shared" si="1"/>
        <v>237843</v>
      </c>
    </row>
    <row r="79" spans="1:16" ht="22.5" customHeight="1">
      <c r="A79" s="538">
        <v>81</v>
      </c>
      <c r="B79" s="539" t="s">
        <v>444</v>
      </c>
      <c r="C79" s="571">
        <v>14120</v>
      </c>
      <c r="D79" s="571">
        <v>17176</v>
      </c>
      <c r="E79" s="571">
        <v>19815</v>
      </c>
      <c r="F79" s="571">
        <v>14764</v>
      </c>
      <c r="G79" s="571">
        <v>35308</v>
      </c>
      <c r="H79" s="571">
        <v>24097</v>
      </c>
      <c r="I79" s="571">
        <v>38753</v>
      </c>
      <c r="J79" s="571">
        <v>50777</v>
      </c>
      <c r="K79" s="571">
        <v>73458</v>
      </c>
      <c r="L79" s="571">
        <v>57997</v>
      </c>
      <c r="M79" s="571">
        <v>34339</v>
      </c>
      <c r="N79" s="571">
        <v>17318</v>
      </c>
      <c r="O79" s="571">
        <v>50693</v>
      </c>
      <c r="P79" s="573">
        <f t="shared" si="1"/>
        <v>448615</v>
      </c>
    </row>
    <row r="80" spans="1:16" ht="22.5" customHeight="1">
      <c r="A80" s="538">
        <v>82</v>
      </c>
      <c r="B80" s="539" t="s">
        <v>445</v>
      </c>
      <c r="C80" s="571">
        <v>14605</v>
      </c>
      <c r="D80" s="571">
        <v>29872</v>
      </c>
      <c r="E80" s="571">
        <v>32440</v>
      </c>
      <c r="F80" s="571">
        <v>20723</v>
      </c>
      <c r="G80" s="571">
        <v>41081</v>
      </c>
      <c r="H80" s="571">
        <v>26224</v>
      </c>
      <c r="I80" s="571">
        <v>38760</v>
      </c>
      <c r="J80" s="571">
        <v>44652</v>
      </c>
      <c r="K80" s="571">
        <v>75913</v>
      </c>
      <c r="L80" s="571">
        <v>46815</v>
      </c>
      <c r="M80" s="571">
        <v>26725</v>
      </c>
      <c r="N80" s="571">
        <v>21477</v>
      </c>
      <c r="O80" s="571">
        <v>53686</v>
      </c>
      <c r="P80" s="573">
        <f t="shared" si="1"/>
        <v>472973</v>
      </c>
    </row>
    <row r="81" spans="1:16" ht="22.5" customHeight="1">
      <c r="A81" s="538">
        <v>84</v>
      </c>
      <c r="B81" s="539" t="s">
        <v>446</v>
      </c>
      <c r="C81" s="571">
        <v>849</v>
      </c>
      <c r="D81" s="571">
        <v>2117</v>
      </c>
      <c r="E81" s="571">
        <v>3770</v>
      </c>
      <c r="F81" s="571">
        <v>3361</v>
      </c>
      <c r="G81" s="571">
        <v>10291</v>
      </c>
      <c r="H81" s="571">
        <v>7597</v>
      </c>
      <c r="I81" s="571">
        <v>14885</v>
      </c>
      <c r="J81" s="571">
        <v>28465</v>
      </c>
      <c r="K81" s="571">
        <v>52523</v>
      </c>
      <c r="L81" s="571">
        <v>57015</v>
      </c>
      <c r="M81" s="571">
        <v>24780</v>
      </c>
      <c r="N81" s="571">
        <v>15802</v>
      </c>
      <c r="O81" s="571">
        <v>60664</v>
      </c>
      <c r="P81" s="573">
        <f t="shared" si="1"/>
        <v>282119</v>
      </c>
    </row>
    <row r="82" spans="1:16" ht="22.5" customHeight="1">
      <c r="A82" s="538">
        <v>85</v>
      </c>
      <c r="B82" s="539" t="s">
        <v>447</v>
      </c>
      <c r="C82" s="571">
        <v>5868</v>
      </c>
      <c r="D82" s="571">
        <v>17028</v>
      </c>
      <c r="E82" s="571">
        <v>32320</v>
      </c>
      <c r="F82" s="571">
        <v>32654</v>
      </c>
      <c r="G82" s="571">
        <v>68561</v>
      </c>
      <c r="H82" s="571">
        <v>44718</v>
      </c>
      <c r="I82" s="571">
        <v>59416</v>
      </c>
      <c r="J82" s="571">
        <v>87097</v>
      </c>
      <c r="K82" s="571">
        <v>85846</v>
      </c>
      <c r="L82" s="571">
        <v>51777</v>
      </c>
      <c r="M82" s="571">
        <v>21593</v>
      </c>
      <c r="N82" s="571">
        <v>16019</v>
      </c>
      <c r="O82" s="571">
        <v>41308</v>
      </c>
      <c r="P82" s="573">
        <f t="shared" si="1"/>
        <v>564205</v>
      </c>
    </row>
    <row r="83" spans="1:16" s="110" customFormat="1" ht="22.5" customHeight="1">
      <c r="A83" s="538">
        <v>86</v>
      </c>
      <c r="B83" s="539" t="s">
        <v>448</v>
      </c>
      <c r="C83" s="572">
        <v>11837</v>
      </c>
      <c r="D83" s="572">
        <v>24993</v>
      </c>
      <c r="E83" s="572">
        <v>19791</v>
      </c>
      <c r="F83" s="572">
        <v>12609</v>
      </c>
      <c r="G83" s="572">
        <v>30419</v>
      </c>
      <c r="H83" s="572">
        <v>24565</v>
      </c>
      <c r="I83" s="572">
        <v>38763</v>
      </c>
      <c r="J83" s="572">
        <v>60485</v>
      </c>
      <c r="K83" s="572">
        <v>122725</v>
      </c>
      <c r="L83" s="572">
        <v>162238</v>
      </c>
      <c r="M83" s="572">
        <v>101625</v>
      </c>
      <c r="N83" s="572">
        <v>74499</v>
      </c>
      <c r="O83" s="572">
        <v>152721</v>
      </c>
      <c r="P83" s="573">
        <f t="shared" si="1"/>
        <v>837270</v>
      </c>
    </row>
    <row r="84" spans="1:16" ht="22.5" customHeight="1">
      <c r="A84" s="538">
        <v>87</v>
      </c>
      <c r="B84" s="539" t="s">
        <v>449</v>
      </c>
      <c r="C84" s="571">
        <v>311</v>
      </c>
      <c r="D84" s="571">
        <v>676</v>
      </c>
      <c r="E84" s="571">
        <v>1392</v>
      </c>
      <c r="F84" s="571">
        <v>1234</v>
      </c>
      <c r="G84" s="571">
        <v>4976</v>
      </c>
      <c r="H84" s="571">
        <v>6355</v>
      </c>
      <c r="I84" s="571">
        <v>12667</v>
      </c>
      <c r="J84" s="571">
        <v>12033</v>
      </c>
      <c r="K84" s="571">
        <v>4935</v>
      </c>
      <c r="L84" s="571">
        <v>986</v>
      </c>
      <c r="M84" s="571">
        <v>0</v>
      </c>
      <c r="N84" s="571">
        <v>1708</v>
      </c>
      <c r="O84" s="571">
        <v>1116</v>
      </c>
      <c r="P84" s="573">
        <f t="shared" si="1"/>
        <v>48389</v>
      </c>
    </row>
    <row r="85" spans="1:16" ht="22.5" customHeight="1">
      <c r="A85" s="538">
        <v>88</v>
      </c>
      <c r="B85" s="539" t="s">
        <v>450</v>
      </c>
      <c r="C85" s="571">
        <v>512</v>
      </c>
      <c r="D85" s="571">
        <v>2016</v>
      </c>
      <c r="E85" s="571">
        <v>7035</v>
      </c>
      <c r="F85" s="571">
        <v>7539</v>
      </c>
      <c r="G85" s="571">
        <v>20110</v>
      </c>
      <c r="H85" s="571">
        <v>12009</v>
      </c>
      <c r="I85" s="571">
        <v>7639</v>
      </c>
      <c r="J85" s="571">
        <v>3170</v>
      </c>
      <c r="K85" s="571">
        <v>1449</v>
      </c>
      <c r="L85" s="571">
        <v>1562</v>
      </c>
      <c r="M85" s="571">
        <v>576</v>
      </c>
      <c r="N85" s="571">
        <v>939</v>
      </c>
      <c r="O85" s="571">
        <v>0</v>
      </c>
      <c r="P85" s="573">
        <f t="shared" si="1"/>
        <v>64556</v>
      </c>
    </row>
    <row r="86" spans="1:16" ht="22.5" customHeight="1">
      <c r="A86" s="538">
        <v>90</v>
      </c>
      <c r="B86" s="539" t="s">
        <v>451</v>
      </c>
      <c r="C86" s="571">
        <v>642</v>
      </c>
      <c r="D86" s="571">
        <v>997</v>
      </c>
      <c r="E86" s="571">
        <v>864</v>
      </c>
      <c r="F86" s="571">
        <v>740</v>
      </c>
      <c r="G86" s="571">
        <v>1631</v>
      </c>
      <c r="H86" s="571">
        <v>804</v>
      </c>
      <c r="I86" s="571">
        <v>975</v>
      </c>
      <c r="J86" s="571">
        <v>916</v>
      </c>
      <c r="K86" s="571">
        <v>2871</v>
      </c>
      <c r="L86" s="571">
        <v>254</v>
      </c>
      <c r="M86" s="571">
        <v>0</v>
      </c>
      <c r="N86" s="571">
        <v>0</v>
      </c>
      <c r="O86" s="571">
        <v>3109</v>
      </c>
      <c r="P86" s="573">
        <f t="shared" si="1"/>
        <v>13803</v>
      </c>
    </row>
    <row r="87" spans="1:16" ht="22.5" customHeight="1">
      <c r="A87" s="538">
        <v>91</v>
      </c>
      <c r="B87" s="539" t="s">
        <v>452</v>
      </c>
      <c r="C87" s="571">
        <v>516</v>
      </c>
      <c r="D87" s="571">
        <v>488</v>
      </c>
      <c r="E87" s="571">
        <v>560</v>
      </c>
      <c r="F87" s="571">
        <v>361</v>
      </c>
      <c r="G87" s="571">
        <v>771</v>
      </c>
      <c r="H87" s="571">
        <v>341</v>
      </c>
      <c r="I87" s="571">
        <v>672</v>
      </c>
      <c r="J87" s="571">
        <v>569</v>
      </c>
      <c r="K87" s="571">
        <v>711</v>
      </c>
      <c r="L87" s="571">
        <v>329</v>
      </c>
      <c r="M87" s="571">
        <v>0</v>
      </c>
      <c r="N87" s="571">
        <v>0</v>
      </c>
      <c r="O87" s="571">
        <v>0</v>
      </c>
      <c r="P87" s="573">
        <f t="shared" si="1"/>
        <v>5318</v>
      </c>
    </row>
    <row r="88" spans="1:16" ht="22.5" customHeight="1">
      <c r="A88" s="538">
        <v>92</v>
      </c>
      <c r="B88" s="539" t="s">
        <v>453</v>
      </c>
      <c r="C88" s="571">
        <v>1359</v>
      </c>
      <c r="D88" s="571">
        <v>1974</v>
      </c>
      <c r="E88" s="571">
        <v>775</v>
      </c>
      <c r="F88" s="571">
        <v>239</v>
      </c>
      <c r="G88" s="571">
        <v>341</v>
      </c>
      <c r="H88" s="571">
        <v>100</v>
      </c>
      <c r="I88" s="571">
        <v>46</v>
      </c>
      <c r="J88" s="571">
        <v>50</v>
      </c>
      <c r="K88" s="571">
        <v>492</v>
      </c>
      <c r="L88" s="571">
        <v>0</v>
      </c>
      <c r="M88" s="571">
        <v>0</v>
      </c>
      <c r="N88" s="571">
        <v>0</v>
      </c>
      <c r="O88" s="571">
        <v>0</v>
      </c>
      <c r="P88" s="573">
        <f t="shared" si="1"/>
        <v>5376</v>
      </c>
    </row>
    <row r="89" spans="1:16" ht="22.5" customHeight="1">
      <c r="A89" s="538">
        <v>93</v>
      </c>
      <c r="B89" s="539" t="s">
        <v>454</v>
      </c>
      <c r="C89" s="571">
        <v>3614</v>
      </c>
      <c r="D89" s="571">
        <v>6843</v>
      </c>
      <c r="E89" s="571">
        <v>6645</v>
      </c>
      <c r="F89" s="571">
        <v>4045</v>
      </c>
      <c r="G89" s="571">
        <v>7178</v>
      </c>
      <c r="H89" s="571">
        <v>4422</v>
      </c>
      <c r="I89" s="571">
        <v>6718</v>
      </c>
      <c r="J89" s="571">
        <v>5449</v>
      </c>
      <c r="K89" s="571">
        <v>6063</v>
      </c>
      <c r="L89" s="571">
        <v>1217</v>
      </c>
      <c r="M89" s="571">
        <v>1096</v>
      </c>
      <c r="N89" s="571">
        <v>0</v>
      </c>
      <c r="O89" s="571">
        <v>1805</v>
      </c>
      <c r="P89" s="573">
        <f t="shared" si="1"/>
        <v>55095</v>
      </c>
    </row>
    <row r="90" spans="1:16" ht="22.5" customHeight="1">
      <c r="A90" s="538">
        <v>94</v>
      </c>
      <c r="B90" s="539" t="s">
        <v>455</v>
      </c>
      <c r="C90" s="571">
        <v>5089</v>
      </c>
      <c r="D90" s="571">
        <v>7141</v>
      </c>
      <c r="E90" s="571">
        <v>7700</v>
      </c>
      <c r="F90" s="571">
        <v>4759</v>
      </c>
      <c r="G90" s="571">
        <v>7941</v>
      </c>
      <c r="H90" s="571">
        <v>5902</v>
      </c>
      <c r="I90" s="571">
        <v>9030</v>
      </c>
      <c r="J90" s="571">
        <v>10006</v>
      </c>
      <c r="K90" s="571">
        <v>4171</v>
      </c>
      <c r="L90" s="571">
        <v>747</v>
      </c>
      <c r="M90" s="571">
        <v>547</v>
      </c>
      <c r="N90" s="571">
        <v>0</v>
      </c>
      <c r="O90" s="571">
        <v>0</v>
      </c>
      <c r="P90" s="573">
        <f t="shared" si="1"/>
        <v>63033</v>
      </c>
    </row>
    <row r="91" spans="1:16" ht="22.5" customHeight="1">
      <c r="A91" s="538">
        <v>95</v>
      </c>
      <c r="B91" s="539" t="s">
        <v>456</v>
      </c>
      <c r="C91" s="571">
        <v>5815</v>
      </c>
      <c r="D91" s="571">
        <v>9222</v>
      </c>
      <c r="E91" s="571">
        <v>7579</v>
      </c>
      <c r="F91" s="571">
        <v>4356</v>
      </c>
      <c r="G91" s="571">
        <v>10508</v>
      </c>
      <c r="H91" s="571">
        <v>5327</v>
      </c>
      <c r="I91" s="571">
        <v>5198</v>
      </c>
      <c r="J91" s="571">
        <v>2523</v>
      </c>
      <c r="K91" s="571">
        <v>2992</v>
      </c>
      <c r="L91" s="571">
        <v>1038</v>
      </c>
      <c r="M91" s="571">
        <v>1200</v>
      </c>
      <c r="N91" s="571">
        <v>0</v>
      </c>
      <c r="O91" s="571">
        <v>0</v>
      </c>
      <c r="P91" s="573">
        <f t="shared" si="1"/>
        <v>55758</v>
      </c>
    </row>
    <row r="92" spans="1:16" ht="22.5" customHeight="1">
      <c r="A92" s="538">
        <v>96</v>
      </c>
      <c r="B92" s="539" t="s">
        <v>457</v>
      </c>
      <c r="C92" s="571">
        <v>16651</v>
      </c>
      <c r="D92" s="571">
        <v>26103</v>
      </c>
      <c r="E92" s="571">
        <v>21812</v>
      </c>
      <c r="F92" s="571">
        <v>12853</v>
      </c>
      <c r="G92" s="571">
        <v>17510</v>
      </c>
      <c r="H92" s="571">
        <v>5920</v>
      </c>
      <c r="I92" s="571">
        <v>4729</v>
      </c>
      <c r="J92" s="571">
        <v>4340</v>
      </c>
      <c r="K92" s="571">
        <v>3667</v>
      </c>
      <c r="L92" s="571">
        <v>1754</v>
      </c>
      <c r="M92" s="571">
        <v>1022</v>
      </c>
      <c r="N92" s="571">
        <v>833</v>
      </c>
      <c r="O92" s="571">
        <v>1205</v>
      </c>
      <c r="P92" s="573">
        <f t="shared" si="1"/>
        <v>118399</v>
      </c>
    </row>
    <row r="93" spans="1:16" ht="22.5" customHeight="1">
      <c r="A93" s="538">
        <v>97</v>
      </c>
      <c r="B93" s="539" t="s">
        <v>458</v>
      </c>
      <c r="C93" s="571">
        <v>6216</v>
      </c>
      <c r="D93" s="571">
        <v>1438</v>
      </c>
      <c r="E93" s="571">
        <v>563</v>
      </c>
      <c r="F93" s="571">
        <v>113</v>
      </c>
      <c r="G93" s="571">
        <v>113</v>
      </c>
      <c r="H93" s="571">
        <v>0</v>
      </c>
      <c r="I93" s="571">
        <v>0</v>
      </c>
      <c r="J93" s="571">
        <v>0</v>
      </c>
      <c r="K93" s="571">
        <v>0</v>
      </c>
      <c r="L93" s="571">
        <v>0</v>
      </c>
      <c r="M93" s="571">
        <v>0</v>
      </c>
      <c r="N93" s="571">
        <v>0</v>
      </c>
      <c r="O93" s="571">
        <v>0</v>
      </c>
      <c r="P93" s="573">
        <f t="shared" si="1"/>
        <v>8443</v>
      </c>
    </row>
    <row r="94" spans="1:16" ht="22.5" customHeight="1">
      <c r="A94" s="538">
        <v>98</v>
      </c>
      <c r="B94" s="539" t="s">
        <v>459</v>
      </c>
      <c r="C94" s="571">
        <v>145</v>
      </c>
      <c r="D94" s="571">
        <v>140</v>
      </c>
      <c r="E94" s="571">
        <v>71</v>
      </c>
      <c r="F94" s="571">
        <v>34</v>
      </c>
      <c r="G94" s="571">
        <v>63</v>
      </c>
      <c r="H94" s="571">
        <v>0</v>
      </c>
      <c r="I94" s="571">
        <v>0</v>
      </c>
      <c r="J94" s="571">
        <v>0</v>
      </c>
      <c r="K94" s="571">
        <v>0</v>
      </c>
      <c r="L94" s="571">
        <v>0</v>
      </c>
      <c r="M94" s="571">
        <v>0</v>
      </c>
      <c r="N94" s="571">
        <v>0</v>
      </c>
      <c r="O94" s="571">
        <v>0</v>
      </c>
      <c r="P94" s="573">
        <f t="shared" si="1"/>
        <v>453</v>
      </c>
    </row>
    <row r="95" spans="1:16" ht="22.5" customHeight="1">
      <c r="A95" s="538">
        <v>99</v>
      </c>
      <c r="B95" s="539" t="s">
        <v>460</v>
      </c>
      <c r="C95" s="571">
        <v>92</v>
      </c>
      <c r="D95" s="571">
        <v>264</v>
      </c>
      <c r="E95" s="571">
        <v>392</v>
      </c>
      <c r="F95" s="571">
        <v>405</v>
      </c>
      <c r="G95" s="571">
        <v>757</v>
      </c>
      <c r="H95" s="571">
        <v>401</v>
      </c>
      <c r="I95" s="571">
        <v>575</v>
      </c>
      <c r="J95" s="571">
        <v>819</v>
      </c>
      <c r="K95" s="571">
        <v>707</v>
      </c>
      <c r="L95" s="571">
        <v>334</v>
      </c>
      <c r="M95" s="571">
        <v>0</v>
      </c>
      <c r="N95" s="571">
        <v>0</v>
      </c>
      <c r="O95" s="571">
        <v>0</v>
      </c>
      <c r="P95" s="573">
        <f t="shared" si="1"/>
        <v>4746</v>
      </c>
    </row>
    <row r="96" spans="1:16" ht="22.5" customHeight="1">
      <c r="A96" s="538"/>
      <c r="B96" s="539" t="s">
        <v>461</v>
      </c>
      <c r="C96" s="571">
        <v>51861</v>
      </c>
      <c r="D96" s="571">
        <v>4544</v>
      </c>
      <c r="E96" s="571">
        <v>763</v>
      </c>
      <c r="F96" s="571">
        <v>218</v>
      </c>
      <c r="G96" s="571">
        <v>54</v>
      </c>
      <c r="H96" s="571">
        <v>0</v>
      </c>
      <c r="I96" s="571">
        <v>33</v>
      </c>
      <c r="J96" s="571"/>
      <c r="K96" s="571"/>
      <c r="L96" s="571"/>
      <c r="M96" s="571"/>
      <c r="N96" s="571"/>
      <c r="O96" s="571"/>
      <c r="P96" s="573">
        <f t="shared" si="1"/>
        <v>57473</v>
      </c>
    </row>
    <row r="97" spans="1:16" ht="31.5" customHeight="1">
      <c r="A97" s="838" t="s">
        <v>571</v>
      </c>
      <c r="B97" s="839"/>
      <c r="C97" s="576">
        <f>SUM(C8:C96)</f>
        <v>747545</v>
      </c>
      <c r="D97" s="576">
        <f t="shared" ref="D97:P97" si="2">SUM(D8:D96)</f>
        <v>1370523</v>
      </c>
      <c r="E97" s="576">
        <f t="shared" si="2"/>
        <v>1554907</v>
      </c>
      <c r="F97" s="576">
        <f t="shared" si="2"/>
        <v>1000781</v>
      </c>
      <c r="G97" s="576">
        <f t="shared" si="2"/>
        <v>1886957</v>
      </c>
      <c r="H97" s="576">
        <f t="shared" si="2"/>
        <v>1067183</v>
      </c>
      <c r="I97" s="576">
        <f t="shared" si="2"/>
        <v>1316100</v>
      </c>
      <c r="J97" s="576">
        <f t="shared" si="2"/>
        <v>1507060</v>
      </c>
      <c r="K97" s="576">
        <f t="shared" si="2"/>
        <v>1999456</v>
      </c>
      <c r="L97" s="576">
        <f t="shared" si="2"/>
        <v>1343999</v>
      </c>
      <c r="M97" s="576">
        <f t="shared" si="2"/>
        <v>662431</v>
      </c>
      <c r="N97" s="576">
        <f t="shared" si="2"/>
        <v>403479</v>
      </c>
      <c r="O97" s="576">
        <f t="shared" si="2"/>
        <v>1164879</v>
      </c>
      <c r="P97" s="576">
        <f t="shared" si="2"/>
        <v>16025300</v>
      </c>
    </row>
    <row r="98" spans="1:16" ht="15" customHeight="1">
      <c r="A98" s="753" t="s">
        <v>833</v>
      </c>
      <c r="B98" s="753"/>
      <c r="C98" s="753"/>
      <c r="D98" s="753"/>
      <c r="E98" s="753"/>
      <c r="F98" s="753"/>
      <c r="G98" s="753"/>
      <c r="H98" s="753"/>
      <c r="I98" s="753"/>
      <c r="J98" s="753"/>
      <c r="K98" s="753"/>
      <c r="L98" s="753"/>
      <c r="M98" s="753"/>
      <c r="N98" s="753"/>
      <c r="O98" s="753"/>
      <c r="P98" s="753" t="s">
        <v>271</v>
      </c>
    </row>
  </sheetData>
  <mergeCells count="9">
    <mergeCell ref="A98:P98"/>
    <mergeCell ref="A97:B97"/>
    <mergeCell ref="A2:P2"/>
    <mergeCell ref="N3:P3"/>
    <mergeCell ref="A4:A7"/>
    <mergeCell ref="B4:B7"/>
    <mergeCell ref="C4:O4"/>
    <mergeCell ref="P4:P7"/>
    <mergeCell ref="C5:O5"/>
  </mergeCells>
  <pageMargins left="0.7" right="0.7" top="0.75" bottom="0.75" header="0.3" footer="0.3"/>
  <pageSetup paperSize="9" scale="4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24">
    <tabColor theme="4" tint="0.39997558519241921"/>
  </sheetPr>
  <dimension ref="A2:P92"/>
  <sheetViews>
    <sheetView showGridLines="0" topLeftCell="A70" zoomScaleNormal="100" workbookViewId="0">
      <selection activeCell="A2" sqref="A2:O2"/>
    </sheetView>
  </sheetViews>
  <sheetFormatPr defaultColWidth="9.28515625" defaultRowHeight="15"/>
  <cols>
    <col min="1" max="1" width="6.42578125" style="2" customWidth="1"/>
    <col min="2" max="2" width="23.42578125" style="2" customWidth="1"/>
    <col min="3" max="12" width="10.28515625" style="2" customWidth="1"/>
    <col min="13" max="15" width="10.28515625" style="33" customWidth="1"/>
    <col min="16" max="16" width="12.28515625" style="2" customWidth="1"/>
    <col min="17" max="16384" width="9.28515625" style="2"/>
  </cols>
  <sheetData>
    <row r="2" spans="1:16" s="12" customFormat="1" ht="35.25" customHeight="1">
      <c r="A2" s="825" t="s">
        <v>362</v>
      </c>
      <c r="B2" s="825"/>
      <c r="C2" s="825"/>
      <c r="D2" s="825"/>
      <c r="E2" s="825"/>
      <c r="F2" s="825"/>
      <c r="G2" s="825"/>
      <c r="H2" s="825"/>
      <c r="I2" s="825"/>
      <c r="J2" s="825"/>
      <c r="K2" s="825"/>
      <c r="L2" s="825"/>
      <c r="M2" s="825"/>
      <c r="N2" s="825"/>
      <c r="O2" s="825"/>
      <c r="P2" s="83"/>
    </row>
    <row r="3" spans="1:16" s="304" customFormat="1" ht="15" customHeight="1">
      <c r="A3" s="727" t="s">
        <v>467</v>
      </c>
      <c r="B3" s="727"/>
      <c r="C3" s="727"/>
      <c r="D3" s="727"/>
      <c r="E3" s="727"/>
      <c r="F3" s="727"/>
      <c r="G3" s="727"/>
      <c r="H3" s="727"/>
      <c r="I3" s="727"/>
      <c r="J3" s="727"/>
      <c r="K3" s="727"/>
      <c r="L3" s="727"/>
      <c r="M3" s="727"/>
      <c r="N3" s="823" t="s">
        <v>886</v>
      </c>
      <c r="O3" s="823"/>
      <c r="P3" s="823"/>
    </row>
    <row r="4" spans="1:16" ht="26.25" customHeight="1">
      <c r="A4" s="826" t="s">
        <v>576</v>
      </c>
      <c r="B4" s="829" t="s">
        <v>926</v>
      </c>
      <c r="C4" s="833" t="s">
        <v>577</v>
      </c>
      <c r="D4" s="833"/>
      <c r="E4" s="833"/>
      <c r="F4" s="833"/>
      <c r="G4" s="833"/>
      <c r="H4" s="833"/>
      <c r="I4" s="833"/>
      <c r="J4" s="833"/>
      <c r="K4" s="833"/>
      <c r="L4" s="833"/>
      <c r="M4" s="833"/>
      <c r="N4" s="834"/>
      <c r="O4" s="834"/>
      <c r="P4" s="842" t="s">
        <v>574</v>
      </c>
    </row>
    <row r="5" spans="1:16" ht="31.5" customHeight="1">
      <c r="A5" s="826"/>
      <c r="B5" s="828" t="s">
        <v>575</v>
      </c>
      <c r="C5" s="835" t="s">
        <v>578</v>
      </c>
      <c r="D5" s="835"/>
      <c r="E5" s="835"/>
      <c r="F5" s="835"/>
      <c r="G5" s="835"/>
      <c r="H5" s="835"/>
      <c r="I5" s="835"/>
      <c r="J5" s="835"/>
      <c r="K5" s="835"/>
      <c r="L5" s="835"/>
      <c r="M5" s="835"/>
      <c r="N5" s="835"/>
      <c r="O5" s="835"/>
      <c r="P5" s="835"/>
    </row>
    <row r="6" spans="1:16" ht="23.25" customHeight="1">
      <c r="A6" s="826"/>
      <c r="B6" s="828"/>
      <c r="C6" s="568" t="s">
        <v>153</v>
      </c>
      <c r="D6" s="568" t="s">
        <v>154</v>
      </c>
      <c r="E6" s="568" t="s">
        <v>280</v>
      </c>
      <c r="F6" s="568" t="s">
        <v>281</v>
      </c>
      <c r="G6" s="568" t="s">
        <v>282</v>
      </c>
      <c r="H6" s="568" t="s">
        <v>283</v>
      </c>
      <c r="I6" s="568" t="s">
        <v>284</v>
      </c>
      <c r="J6" s="568" t="s">
        <v>95</v>
      </c>
      <c r="K6" s="568" t="s">
        <v>155</v>
      </c>
      <c r="L6" s="568" t="s">
        <v>156</v>
      </c>
      <c r="M6" s="568" t="s">
        <v>157</v>
      </c>
      <c r="N6" s="568" t="s">
        <v>269</v>
      </c>
      <c r="O6" s="568" t="s">
        <v>232</v>
      </c>
      <c r="P6" s="835"/>
    </row>
    <row r="7" spans="1:16" ht="27.75" customHeight="1">
      <c r="A7" s="826"/>
      <c r="B7" s="830"/>
      <c r="C7" s="569" t="s">
        <v>557</v>
      </c>
      <c r="D7" s="569" t="s">
        <v>558</v>
      </c>
      <c r="E7" s="569" t="s">
        <v>559</v>
      </c>
      <c r="F7" s="569" t="s">
        <v>560</v>
      </c>
      <c r="G7" s="569" t="s">
        <v>561</v>
      </c>
      <c r="H7" s="569" t="s">
        <v>562</v>
      </c>
      <c r="I7" s="569" t="s">
        <v>563</v>
      </c>
      <c r="J7" s="569" t="s">
        <v>564</v>
      </c>
      <c r="K7" s="569" t="s">
        <v>565</v>
      </c>
      <c r="L7" s="569" t="s">
        <v>566</v>
      </c>
      <c r="M7" s="569" t="s">
        <v>567</v>
      </c>
      <c r="N7" s="569" t="s">
        <v>568</v>
      </c>
      <c r="O7" s="569" t="s">
        <v>569</v>
      </c>
      <c r="P7" s="835"/>
    </row>
    <row r="8" spans="1:16" ht="19.899999999999999" customHeight="1">
      <c r="A8" s="577">
        <v>1</v>
      </c>
      <c r="B8" s="562" t="s">
        <v>64</v>
      </c>
      <c r="C8" s="578">
        <v>16811</v>
      </c>
      <c r="D8" s="578">
        <v>12815</v>
      </c>
      <c r="E8" s="578">
        <v>7208</v>
      </c>
      <c r="F8" s="578">
        <v>2585</v>
      </c>
      <c r="G8" s="578">
        <v>2827</v>
      </c>
      <c r="H8" s="578">
        <v>892</v>
      </c>
      <c r="I8" s="578">
        <v>753</v>
      </c>
      <c r="J8" s="578">
        <v>458</v>
      </c>
      <c r="K8" s="578">
        <v>251</v>
      </c>
      <c r="L8" s="578">
        <v>82</v>
      </c>
      <c r="M8" s="578">
        <v>23</v>
      </c>
      <c r="N8" s="578">
        <v>11</v>
      </c>
      <c r="O8" s="578">
        <v>11</v>
      </c>
      <c r="P8" s="573">
        <f>SUM(C8:O8)</f>
        <v>44727</v>
      </c>
    </row>
    <row r="9" spans="1:16" ht="19.899999999999999" customHeight="1">
      <c r="A9" s="577">
        <v>2</v>
      </c>
      <c r="B9" s="562" t="s">
        <v>66</v>
      </c>
      <c r="C9" s="578">
        <v>3380</v>
      </c>
      <c r="D9" s="578">
        <v>2394</v>
      </c>
      <c r="E9" s="578">
        <v>1236</v>
      </c>
      <c r="F9" s="578">
        <v>453</v>
      </c>
      <c r="G9" s="578">
        <v>553</v>
      </c>
      <c r="H9" s="578">
        <v>186</v>
      </c>
      <c r="I9" s="578">
        <v>129</v>
      </c>
      <c r="J9" s="578">
        <v>91</v>
      </c>
      <c r="K9" s="578">
        <v>79</v>
      </c>
      <c r="L9" s="578">
        <v>18</v>
      </c>
      <c r="M9" s="578">
        <v>4</v>
      </c>
      <c r="N9" s="579">
        <v>2</v>
      </c>
      <c r="O9" s="572">
        <v>0</v>
      </c>
      <c r="P9" s="573">
        <f t="shared" ref="P9:P72" si="0">SUM(C9:O9)</f>
        <v>8525</v>
      </c>
    </row>
    <row r="10" spans="1:16" ht="19.899999999999999" customHeight="1">
      <c r="A10" s="577">
        <v>3</v>
      </c>
      <c r="B10" s="562" t="s">
        <v>68</v>
      </c>
      <c r="C10" s="578">
        <v>5065</v>
      </c>
      <c r="D10" s="578">
        <v>4014</v>
      </c>
      <c r="E10" s="578">
        <v>2320</v>
      </c>
      <c r="F10" s="578">
        <v>880</v>
      </c>
      <c r="G10" s="578">
        <v>1054</v>
      </c>
      <c r="H10" s="578">
        <v>341</v>
      </c>
      <c r="I10" s="578">
        <v>288</v>
      </c>
      <c r="J10" s="578">
        <v>159</v>
      </c>
      <c r="K10" s="578">
        <v>81</v>
      </c>
      <c r="L10" s="578">
        <v>22</v>
      </c>
      <c r="M10" s="578">
        <v>5</v>
      </c>
      <c r="N10" s="572">
        <v>2</v>
      </c>
      <c r="O10" s="572">
        <v>1</v>
      </c>
      <c r="P10" s="573">
        <f t="shared" si="0"/>
        <v>14232</v>
      </c>
    </row>
    <row r="11" spans="1:16" ht="19.899999999999999" customHeight="1">
      <c r="A11" s="577">
        <v>4</v>
      </c>
      <c r="B11" s="562" t="s">
        <v>70</v>
      </c>
      <c r="C11" s="579">
        <v>908</v>
      </c>
      <c r="D11" s="578">
        <v>804</v>
      </c>
      <c r="E11" s="578">
        <v>618</v>
      </c>
      <c r="F11" s="578">
        <v>230</v>
      </c>
      <c r="G11" s="578">
        <v>283</v>
      </c>
      <c r="H11" s="578">
        <v>104</v>
      </c>
      <c r="I11" s="578">
        <v>68</v>
      </c>
      <c r="J11" s="578">
        <v>42</v>
      </c>
      <c r="K11" s="578">
        <v>30</v>
      </c>
      <c r="L11" s="578">
        <v>16</v>
      </c>
      <c r="M11" s="572">
        <v>2</v>
      </c>
      <c r="N11" s="572">
        <v>0</v>
      </c>
      <c r="O11" s="572">
        <v>2</v>
      </c>
      <c r="P11" s="573">
        <f t="shared" si="0"/>
        <v>3107</v>
      </c>
    </row>
    <row r="12" spans="1:16" ht="19.899999999999999" customHeight="1">
      <c r="A12" s="577">
        <v>5</v>
      </c>
      <c r="B12" s="562" t="s">
        <v>58</v>
      </c>
      <c r="C12" s="578">
        <v>2560</v>
      </c>
      <c r="D12" s="578">
        <v>1919</v>
      </c>
      <c r="E12" s="578">
        <v>1117</v>
      </c>
      <c r="F12" s="578">
        <v>395</v>
      </c>
      <c r="G12" s="578">
        <v>441</v>
      </c>
      <c r="H12" s="578">
        <v>106</v>
      </c>
      <c r="I12" s="578">
        <v>91</v>
      </c>
      <c r="J12" s="578">
        <v>68</v>
      </c>
      <c r="K12" s="578">
        <v>34</v>
      </c>
      <c r="L12" s="578">
        <v>7</v>
      </c>
      <c r="M12" s="579">
        <v>2</v>
      </c>
      <c r="N12" s="572">
        <v>1</v>
      </c>
      <c r="O12" s="572">
        <v>1</v>
      </c>
      <c r="P12" s="573">
        <f t="shared" si="0"/>
        <v>6742</v>
      </c>
    </row>
    <row r="13" spans="1:16" ht="19.899999999999999" customHeight="1">
      <c r="A13" s="577">
        <v>6</v>
      </c>
      <c r="B13" s="562" t="s">
        <v>60</v>
      </c>
      <c r="C13" s="578">
        <v>57621</v>
      </c>
      <c r="D13" s="578">
        <v>41021</v>
      </c>
      <c r="E13" s="578">
        <v>24098</v>
      </c>
      <c r="F13" s="578">
        <v>9620</v>
      </c>
      <c r="G13" s="578">
        <v>11012</v>
      </c>
      <c r="H13" s="578">
        <v>3496</v>
      </c>
      <c r="I13" s="578">
        <v>2760</v>
      </c>
      <c r="J13" s="578">
        <v>1577</v>
      </c>
      <c r="K13" s="578">
        <v>873</v>
      </c>
      <c r="L13" s="578">
        <v>241</v>
      </c>
      <c r="M13" s="578">
        <v>66</v>
      </c>
      <c r="N13" s="578">
        <v>39</v>
      </c>
      <c r="O13" s="578">
        <v>59</v>
      </c>
      <c r="P13" s="573">
        <f t="shared" si="0"/>
        <v>152483</v>
      </c>
    </row>
    <row r="14" spans="1:16" ht="19.899999999999999" customHeight="1">
      <c r="A14" s="577">
        <v>7</v>
      </c>
      <c r="B14" s="562" t="s">
        <v>62</v>
      </c>
      <c r="C14" s="578">
        <v>31386</v>
      </c>
      <c r="D14" s="578">
        <v>23748</v>
      </c>
      <c r="E14" s="578">
        <v>13248</v>
      </c>
      <c r="F14" s="578">
        <v>5088</v>
      </c>
      <c r="G14" s="578">
        <v>5498</v>
      </c>
      <c r="H14" s="578">
        <v>1586</v>
      </c>
      <c r="I14" s="578">
        <v>1168</v>
      </c>
      <c r="J14" s="578">
        <v>774</v>
      </c>
      <c r="K14" s="578">
        <v>594</v>
      </c>
      <c r="L14" s="578">
        <v>281</v>
      </c>
      <c r="M14" s="578">
        <v>82</v>
      </c>
      <c r="N14" s="578">
        <v>20</v>
      </c>
      <c r="O14" s="578">
        <v>21</v>
      </c>
      <c r="P14" s="573">
        <f t="shared" si="0"/>
        <v>83494</v>
      </c>
    </row>
    <row r="15" spans="1:16" ht="19.899999999999999" customHeight="1">
      <c r="A15" s="577">
        <v>8</v>
      </c>
      <c r="B15" s="562" t="s">
        <v>235</v>
      </c>
      <c r="C15" s="578">
        <v>1695</v>
      </c>
      <c r="D15" s="578">
        <v>1293</v>
      </c>
      <c r="E15" s="578">
        <v>699</v>
      </c>
      <c r="F15" s="578">
        <v>206</v>
      </c>
      <c r="G15" s="578">
        <v>281</v>
      </c>
      <c r="H15" s="578">
        <v>80</v>
      </c>
      <c r="I15" s="578">
        <v>44</v>
      </c>
      <c r="J15" s="578">
        <v>45</v>
      </c>
      <c r="K15" s="578">
        <v>26</v>
      </c>
      <c r="L15" s="579">
        <v>9</v>
      </c>
      <c r="M15" s="579">
        <v>2</v>
      </c>
      <c r="N15" s="572">
        <v>0</v>
      </c>
      <c r="O15" s="578">
        <v>1</v>
      </c>
      <c r="P15" s="573">
        <f t="shared" si="0"/>
        <v>4381</v>
      </c>
    </row>
    <row r="16" spans="1:16" ht="19.899999999999999" customHeight="1">
      <c r="A16" s="577">
        <v>9</v>
      </c>
      <c r="B16" s="562" t="s">
        <v>191</v>
      </c>
      <c r="C16" s="578">
        <v>12350</v>
      </c>
      <c r="D16" s="578">
        <v>8338</v>
      </c>
      <c r="E16" s="578">
        <v>4374</v>
      </c>
      <c r="F16" s="578">
        <v>1671</v>
      </c>
      <c r="G16" s="578">
        <v>1653</v>
      </c>
      <c r="H16" s="578">
        <v>490</v>
      </c>
      <c r="I16" s="578">
        <v>383</v>
      </c>
      <c r="J16" s="578">
        <v>223</v>
      </c>
      <c r="K16" s="578">
        <v>141</v>
      </c>
      <c r="L16" s="578">
        <v>39</v>
      </c>
      <c r="M16" s="578">
        <v>6</v>
      </c>
      <c r="N16" s="578">
        <v>4</v>
      </c>
      <c r="O16" s="578">
        <v>4</v>
      </c>
      <c r="P16" s="573">
        <f t="shared" si="0"/>
        <v>29676</v>
      </c>
    </row>
    <row r="17" spans="1:16" ht="19.899999999999999" customHeight="1">
      <c r="A17" s="577">
        <v>10</v>
      </c>
      <c r="B17" s="562" t="s">
        <v>159</v>
      </c>
      <c r="C17" s="578">
        <v>12665</v>
      </c>
      <c r="D17" s="578">
        <v>9517</v>
      </c>
      <c r="E17" s="578">
        <v>5237</v>
      </c>
      <c r="F17" s="578">
        <v>1992</v>
      </c>
      <c r="G17" s="578">
        <v>1986</v>
      </c>
      <c r="H17" s="578">
        <v>612</v>
      </c>
      <c r="I17" s="578">
        <v>439</v>
      </c>
      <c r="J17" s="578">
        <v>277</v>
      </c>
      <c r="K17" s="578">
        <v>137</v>
      </c>
      <c r="L17" s="578">
        <v>37</v>
      </c>
      <c r="M17" s="578">
        <v>9</v>
      </c>
      <c r="N17" s="578">
        <v>4</v>
      </c>
      <c r="O17" s="578">
        <v>9</v>
      </c>
      <c r="P17" s="573">
        <f t="shared" si="0"/>
        <v>32921</v>
      </c>
    </row>
    <row r="18" spans="1:16" ht="19.899999999999999" customHeight="1">
      <c r="A18" s="577">
        <v>11</v>
      </c>
      <c r="B18" s="562" t="s">
        <v>160</v>
      </c>
      <c r="C18" s="578">
        <v>1901</v>
      </c>
      <c r="D18" s="578">
        <v>1298</v>
      </c>
      <c r="E18" s="578">
        <v>763</v>
      </c>
      <c r="F18" s="578">
        <v>288</v>
      </c>
      <c r="G18" s="578">
        <v>311</v>
      </c>
      <c r="H18" s="578">
        <v>92</v>
      </c>
      <c r="I18" s="578">
        <v>75</v>
      </c>
      <c r="J18" s="578">
        <v>59</v>
      </c>
      <c r="K18" s="578">
        <v>51</v>
      </c>
      <c r="L18" s="578">
        <v>21</v>
      </c>
      <c r="M18" s="578">
        <v>5</v>
      </c>
      <c r="N18" s="572">
        <v>4</v>
      </c>
      <c r="O18" s="578">
        <v>4</v>
      </c>
      <c r="P18" s="573">
        <f t="shared" si="0"/>
        <v>4872</v>
      </c>
    </row>
    <row r="19" spans="1:16" ht="19.899999999999999" customHeight="1">
      <c r="A19" s="577">
        <v>12</v>
      </c>
      <c r="B19" s="562" t="s">
        <v>161</v>
      </c>
      <c r="C19" s="579">
        <v>954</v>
      </c>
      <c r="D19" s="579">
        <v>803</v>
      </c>
      <c r="E19" s="578">
        <v>556</v>
      </c>
      <c r="F19" s="579">
        <v>189</v>
      </c>
      <c r="G19" s="578">
        <v>292</v>
      </c>
      <c r="H19" s="578">
        <v>108</v>
      </c>
      <c r="I19" s="578">
        <v>75</v>
      </c>
      <c r="J19" s="578">
        <v>60</v>
      </c>
      <c r="K19" s="578">
        <v>31</v>
      </c>
      <c r="L19" s="578">
        <v>10</v>
      </c>
      <c r="M19" s="578">
        <v>0</v>
      </c>
      <c r="N19" s="579">
        <v>2</v>
      </c>
      <c r="O19" s="572">
        <v>1</v>
      </c>
      <c r="P19" s="573">
        <f t="shared" si="0"/>
        <v>3081</v>
      </c>
    </row>
    <row r="20" spans="1:16" ht="19.899999999999999" customHeight="1">
      <c r="A20" s="577">
        <v>13</v>
      </c>
      <c r="B20" s="562" t="s">
        <v>162</v>
      </c>
      <c r="C20" s="579">
        <v>1099</v>
      </c>
      <c r="D20" s="578">
        <v>872</v>
      </c>
      <c r="E20" s="578">
        <v>499</v>
      </c>
      <c r="F20" s="579">
        <v>184</v>
      </c>
      <c r="G20" s="578">
        <v>272</v>
      </c>
      <c r="H20" s="578">
        <v>119</v>
      </c>
      <c r="I20" s="578">
        <v>91</v>
      </c>
      <c r="J20" s="578">
        <v>59</v>
      </c>
      <c r="K20" s="578">
        <v>38</v>
      </c>
      <c r="L20" s="579">
        <v>15</v>
      </c>
      <c r="M20" s="572">
        <v>3</v>
      </c>
      <c r="N20" s="572">
        <v>1</v>
      </c>
      <c r="O20" s="572">
        <v>1</v>
      </c>
      <c r="P20" s="573">
        <f t="shared" si="0"/>
        <v>3253</v>
      </c>
    </row>
    <row r="21" spans="1:16" ht="19.899999999999999" customHeight="1">
      <c r="A21" s="577">
        <v>14</v>
      </c>
      <c r="B21" s="562" t="s">
        <v>163</v>
      </c>
      <c r="C21" s="578">
        <v>2802</v>
      </c>
      <c r="D21" s="578">
        <v>2148</v>
      </c>
      <c r="E21" s="578">
        <v>1165</v>
      </c>
      <c r="F21" s="578">
        <v>482</v>
      </c>
      <c r="G21" s="578">
        <v>549</v>
      </c>
      <c r="H21" s="578">
        <v>176</v>
      </c>
      <c r="I21" s="578">
        <v>120</v>
      </c>
      <c r="J21" s="578">
        <v>88</v>
      </c>
      <c r="K21" s="578">
        <v>61</v>
      </c>
      <c r="L21" s="578">
        <v>11</v>
      </c>
      <c r="M21" s="579">
        <v>5</v>
      </c>
      <c r="N21" s="579">
        <v>2</v>
      </c>
      <c r="O21" s="578">
        <v>4</v>
      </c>
      <c r="P21" s="573">
        <f t="shared" si="0"/>
        <v>7613</v>
      </c>
    </row>
    <row r="22" spans="1:16" ht="19.899999999999999" customHeight="1">
      <c r="A22" s="577">
        <v>15</v>
      </c>
      <c r="B22" s="562" t="s">
        <v>164</v>
      </c>
      <c r="C22" s="578">
        <v>2406</v>
      </c>
      <c r="D22" s="578">
        <v>1867</v>
      </c>
      <c r="E22" s="578">
        <v>922</v>
      </c>
      <c r="F22" s="578">
        <v>373</v>
      </c>
      <c r="G22" s="578">
        <v>344</v>
      </c>
      <c r="H22" s="578">
        <v>123</v>
      </c>
      <c r="I22" s="578">
        <v>85</v>
      </c>
      <c r="J22" s="578">
        <v>52</v>
      </c>
      <c r="K22" s="578">
        <v>34</v>
      </c>
      <c r="L22" s="578">
        <v>5</v>
      </c>
      <c r="M22" s="572">
        <v>0</v>
      </c>
      <c r="N22" s="572">
        <v>0</v>
      </c>
      <c r="O22" s="572">
        <v>0</v>
      </c>
      <c r="P22" s="573">
        <f t="shared" si="0"/>
        <v>6211</v>
      </c>
    </row>
    <row r="23" spans="1:16" ht="19.899999999999999" customHeight="1">
      <c r="A23" s="577">
        <v>16</v>
      </c>
      <c r="B23" s="562" t="s">
        <v>165</v>
      </c>
      <c r="C23" s="578">
        <v>30437</v>
      </c>
      <c r="D23" s="578">
        <v>23906</v>
      </c>
      <c r="E23" s="578">
        <v>13483</v>
      </c>
      <c r="F23" s="578">
        <v>5412</v>
      </c>
      <c r="G23" s="578">
        <v>6307</v>
      </c>
      <c r="H23" s="578">
        <v>2155</v>
      </c>
      <c r="I23" s="578">
        <v>1697</v>
      </c>
      <c r="J23" s="578">
        <v>1120</v>
      </c>
      <c r="K23" s="578">
        <v>648</v>
      </c>
      <c r="L23" s="578">
        <v>182</v>
      </c>
      <c r="M23" s="578">
        <v>63</v>
      </c>
      <c r="N23" s="578">
        <v>22</v>
      </c>
      <c r="O23" s="578">
        <v>33</v>
      </c>
      <c r="P23" s="573">
        <f t="shared" si="0"/>
        <v>85465</v>
      </c>
    </row>
    <row r="24" spans="1:16" ht="19.899999999999999" customHeight="1">
      <c r="A24" s="577">
        <v>17</v>
      </c>
      <c r="B24" s="562" t="s">
        <v>166</v>
      </c>
      <c r="C24" s="578">
        <v>6293</v>
      </c>
      <c r="D24" s="578">
        <v>4861</v>
      </c>
      <c r="E24" s="578">
        <v>2443</v>
      </c>
      <c r="F24" s="578">
        <v>881</v>
      </c>
      <c r="G24" s="578">
        <v>877</v>
      </c>
      <c r="H24" s="578">
        <v>231</v>
      </c>
      <c r="I24" s="578">
        <v>167</v>
      </c>
      <c r="J24" s="578">
        <v>113</v>
      </c>
      <c r="K24" s="578">
        <v>66</v>
      </c>
      <c r="L24" s="578">
        <v>11</v>
      </c>
      <c r="M24" s="578">
        <v>8</v>
      </c>
      <c r="N24" s="579">
        <v>2</v>
      </c>
      <c r="O24" s="578">
        <v>4</v>
      </c>
      <c r="P24" s="573">
        <f t="shared" si="0"/>
        <v>15957</v>
      </c>
    </row>
    <row r="25" spans="1:16" ht="19.899999999999999" customHeight="1">
      <c r="A25" s="577">
        <v>18</v>
      </c>
      <c r="B25" s="562" t="s">
        <v>167</v>
      </c>
      <c r="C25" s="578">
        <v>1165</v>
      </c>
      <c r="D25" s="578">
        <v>944</v>
      </c>
      <c r="E25" s="578">
        <v>455</v>
      </c>
      <c r="F25" s="578">
        <v>205</v>
      </c>
      <c r="G25" s="578">
        <v>208</v>
      </c>
      <c r="H25" s="578">
        <v>76</v>
      </c>
      <c r="I25" s="578">
        <v>66</v>
      </c>
      <c r="J25" s="578">
        <v>27</v>
      </c>
      <c r="K25" s="578">
        <v>28</v>
      </c>
      <c r="L25" s="578">
        <v>5</v>
      </c>
      <c r="M25" s="578">
        <v>5</v>
      </c>
      <c r="N25" s="572">
        <v>2</v>
      </c>
      <c r="O25" s="578">
        <v>2</v>
      </c>
      <c r="P25" s="573">
        <f t="shared" si="0"/>
        <v>3188</v>
      </c>
    </row>
    <row r="26" spans="1:16" ht="19.899999999999999" customHeight="1">
      <c r="A26" s="577">
        <v>19</v>
      </c>
      <c r="B26" s="562" t="s">
        <v>168</v>
      </c>
      <c r="C26" s="578">
        <v>3441</v>
      </c>
      <c r="D26" s="578">
        <v>2818</v>
      </c>
      <c r="E26" s="578">
        <v>1558</v>
      </c>
      <c r="F26" s="578">
        <v>567</v>
      </c>
      <c r="G26" s="578">
        <v>623</v>
      </c>
      <c r="H26" s="578">
        <v>175</v>
      </c>
      <c r="I26" s="578">
        <v>133</v>
      </c>
      <c r="J26" s="578">
        <v>91</v>
      </c>
      <c r="K26" s="578">
        <v>70</v>
      </c>
      <c r="L26" s="578">
        <v>12</v>
      </c>
      <c r="M26" s="578">
        <v>5</v>
      </c>
      <c r="N26" s="579">
        <v>0</v>
      </c>
      <c r="O26" s="572">
        <v>1</v>
      </c>
      <c r="P26" s="573">
        <f t="shared" si="0"/>
        <v>9494</v>
      </c>
    </row>
    <row r="27" spans="1:16" ht="19.899999999999999" customHeight="1">
      <c r="A27" s="577">
        <v>20</v>
      </c>
      <c r="B27" s="562" t="s">
        <v>169</v>
      </c>
      <c r="C27" s="578">
        <v>11031</v>
      </c>
      <c r="D27" s="578">
        <v>7623</v>
      </c>
      <c r="E27" s="578">
        <v>4459</v>
      </c>
      <c r="F27" s="578">
        <v>1692</v>
      </c>
      <c r="G27" s="578">
        <v>1938</v>
      </c>
      <c r="H27" s="578">
        <v>590</v>
      </c>
      <c r="I27" s="578">
        <v>527</v>
      </c>
      <c r="J27" s="578">
        <v>363</v>
      </c>
      <c r="K27" s="578">
        <v>186</v>
      </c>
      <c r="L27" s="578">
        <v>47</v>
      </c>
      <c r="M27" s="578">
        <v>14</v>
      </c>
      <c r="N27" s="579">
        <v>4</v>
      </c>
      <c r="O27" s="578">
        <v>2</v>
      </c>
      <c r="P27" s="573">
        <f t="shared" si="0"/>
        <v>28476</v>
      </c>
    </row>
    <row r="28" spans="1:16" ht="19.899999999999999" customHeight="1">
      <c r="A28" s="577">
        <v>21</v>
      </c>
      <c r="B28" s="562" t="s">
        <v>201</v>
      </c>
      <c r="C28" s="578">
        <v>6503</v>
      </c>
      <c r="D28" s="578">
        <v>5055</v>
      </c>
      <c r="E28" s="578">
        <v>2998</v>
      </c>
      <c r="F28" s="578">
        <v>1184</v>
      </c>
      <c r="G28" s="578">
        <v>1398</v>
      </c>
      <c r="H28" s="578">
        <v>554</v>
      </c>
      <c r="I28" s="578">
        <v>428</v>
      </c>
      <c r="J28" s="578">
        <v>312</v>
      </c>
      <c r="K28" s="578">
        <v>154</v>
      </c>
      <c r="L28" s="578">
        <v>59</v>
      </c>
      <c r="M28" s="579">
        <v>16</v>
      </c>
      <c r="N28" s="578">
        <v>4</v>
      </c>
      <c r="O28" s="578">
        <v>2</v>
      </c>
      <c r="P28" s="573">
        <f t="shared" si="0"/>
        <v>18667</v>
      </c>
    </row>
    <row r="29" spans="1:16" ht="19.899999999999999" customHeight="1">
      <c r="A29" s="577">
        <v>22</v>
      </c>
      <c r="B29" s="562" t="s">
        <v>202</v>
      </c>
      <c r="C29" s="578">
        <v>4072</v>
      </c>
      <c r="D29" s="578">
        <v>2868</v>
      </c>
      <c r="E29" s="578">
        <v>1591</v>
      </c>
      <c r="F29" s="578">
        <v>585</v>
      </c>
      <c r="G29" s="578">
        <v>595</v>
      </c>
      <c r="H29" s="578">
        <v>190</v>
      </c>
      <c r="I29" s="578">
        <v>141</v>
      </c>
      <c r="J29" s="578">
        <v>77</v>
      </c>
      <c r="K29" s="578">
        <v>46</v>
      </c>
      <c r="L29" s="578">
        <v>14</v>
      </c>
      <c r="M29" s="578">
        <v>4</v>
      </c>
      <c r="N29" s="578">
        <v>1</v>
      </c>
      <c r="O29" s="578">
        <v>2</v>
      </c>
      <c r="P29" s="573">
        <f t="shared" si="0"/>
        <v>10186</v>
      </c>
    </row>
    <row r="30" spans="1:16" ht="19.899999999999999" customHeight="1">
      <c r="A30" s="577">
        <v>23</v>
      </c>
      <c r="B30" s="562" t="s">
        <v>203</v>
      </c>
      <c r="C30" s="578">
        <v>2978</v>
      </c>
      <c r="D30" s="578">
        <v>2452</v>
      </c>
      <c r="E30" s="578">
        <v>1599</v>
      </c>
      <c r="F30" s="578">
        <v>630</v>
      </c>
      <c r="G30" s="578">
        <v>834</v>
      </c>
      <c r="H30" s="578">
        <v>284</v>
      </c>
      <c r="I30" s="578">
        <v>223</v>
      </c>
      <c r="J30" s="578">
        <v>121</v>
      </c>
      <c r="K30" s="578">
        <v>75</v>
      </c>
      <c r="L30" s="578">
        <v>33</v>
      </c>
      <c r="M30" s="579">
        <v>6</v>
      </c>
      <c r="N30" s="578">
        <v>3</v>
      </c>
      <c r="O30" s="578">
        <v>1</v>
      </c>
      <c r="P30" s="573">
        <f t="shared" si="0"/>
        <v>9239</v>
      </c>
    </row>
    <row r="31" spans="1:16" ht="19.899999999999999" customHeight="1">
      <c r="A31" s="577">
        <v>24</v>
      </c>
      <c r="B31" s="562" t="s">
        <v>249</v>
      </c>
      <c r="C31" s="578">
        <v>1363</v>
      </c>
      <c r="D31" s="578">
        <v>1217</v>
      </c>
      <c r="E31" s="578">
        <v>741</v>
      </c>
      <c r="F31" s="578">
        <v>299</v>
      </c>
      <c r="G31" s="578">
        <v>338</v>
      </c>
      <c r="H31" s="578">
        <v>104</v>
      </c>
      <c r="I31" s="578">
        <v>69</v>
      </c>
      <c r="J31" s="578">
        <v>61</v>
      </c>
      <c r="K31" s="578">
        <v>27</v>
      </c>
      <c r="L31" s="578">
        <v>7</v>
      </c>
      <c r="M31" s="579">
        <v>2</v>
      </c>
      <c r="N31" s="572">
        <v>1</v>
      </c>
      <c r="O31" s="572">
        <v>1</v>
      </c>
      <c r="P31" s="573">
        <f t="shared" si="0"/>
        <v>4230</v>
      </c>
    </row>
    <row r="32" spans="1:16" ht="19.899999999999999" customHeight="1">
      <c r="A32" s="577">
        <v>25</v>
      </c>
      <c r="B32" s="562" t="s">
        <v>250</v>
      </c>
      <c r="C32" s="578">
        <v>3747</v>
      </c>
      <c r="D32" s="578">
        <v>2843</v>
      </c>
      <c r="E32" s="578">
        <v>1695</v>
      </c>
      <c r="F32" s="578">
        <v>672</v>
      </c>
      <c r="G32" s="578">
        <v>801</v>
      </c>
      <c r="H32" s="578">
        <v>284</v>
      </c>
      <c r="I32" s="578">
        <v>203</v>
      </c>
      <c r="J32" s="578">
        <v>202</v>
      </c>
      <c r="K32" s="578">
        <v>80</v>
      </c>
      <c r="L32" s="578">
        <v>23</v>
      </c>
      <c r="M32" s="578">
        <v>4</v>
      </c>
      <c r="N32" s="578">
        <v>2</v>
      </c>
      <c r="O32" s="578">
        <v>6</v>
      </c>
      <c r="P32" s="573">
        <f t="shared" si="0"/>
        <v>10562</v>
      </c>
    </row>
    <row r="33" spans="1:16" ht="19.899999999999999" customHeight="1">
      <c r="A33" s="577">
        <v>26</v>
      </c>
      <c r="B33" s="562" t="s">
        <v>4</v>
      </c>
      <c r="C33" s="578">
        <v>8746</v>
      </c>
      <c r="D33" s="578">
        <v>6322</v>
      </c>
      <c r="E33" s="578">
        <v>3299</v>
      </c>
      <c r="F33" s="578">
        <v>1271</v>
      </c>
      <c r="G33" s="578">
        <v>1376</v>
      </c>
      <c r="H33" s="578">
        <v>402</v>
      </c>
      <c r="I33" s="578">
        <v>332</v>
      </c>
      <c r="J33" s="578">
        <v>199</v>
      </c>
      <c r="K33" s="578">
        <v>143</v>
      </c>
      <c r="L33" s="578">
        <v>52</v>
      </c>
      <c r="M33" s="578">
        <v>16</v>
      </c>
      <c r="N33" s="578">
        <v>7</v>
      </c>
      <c r="O33" s="578">
        <v>13</v>
      </c>
      <c r="P33" s="573">
        <f t="shared" si="0"/>
        <v>22178</v>
      </c>
    </row>
    <row r="34" spans="1:16" ht="19.899999999999999" customHeight="1">
      <c r="A34" s="577">
        <v>27</v>
      </c>
      <c r="B34" s="562" t="s">
        <v>20</v>
      </c>
      <c r="C34" s="578">
        <v>12997</v>
      </c>
      <c r="D34" s="578">
        <v>11069</v>
      </c>
      <c r="E34" s="578">
        <v>5891</v>
      </c>
      <c r="F34" s="578">
        <v>2296</v>
      </c>
      <c r="G34" s="578">
        <v>2580</v>
      </c>
      <c r="H34" s="578">
        <v>831</v>
      </c>
      <c r="I34" s="578">
        <v>733</v>
      </c>
      <c r="J34" s="578">
        <v>451</v>
      </c>
      <c r="K34" s="578">
        <v>314</v>
      </c>
      <c r="L34" s="578">
        <v>110</v>
      </c>
      <c r="M34" s="578">
        <v>41</v>
      </c>
      <c r="N34" s="578">
        <v>16</v>
      </c>
      <c r="O34" s="578">
        <v>17</v>
      </c>
      <c r="P34" s="573">
        <f t="shared" si="0"/>
        <v>37346</v>
      </c>
    </row>
    <row r="35" spans="1:16" ht="19.899999999999999" customHeight="1">
      <c r="A35" s="577">
        <v>28</v>
      </c>
      <c r="B35" s="562" t="s">
        <v>276</v>
      </c>
      <c r="C35" s="578">
        <v>3861</v>
      </c>
      <c r="D35" s="578">
        <v>2798</v>
      </c>
      <c r="E35" s="578">
        <v>1600</v>
      </c>
      <c r="F35" s="578">
        <v>632</v>
      </c>
      <c r="G35" s="578">
        <v>640</v>
      </c>
      <c r="H35" s="578">
        <v>172</v>
      </c>
      <c r="I35" s="578">
        <v>125</v>
      </c>
      <c r="J35" s="578">
        <v>81</v>
      </c>
      <c r="K35" s="578">
        <v>36</v>
      </c>
      <c r="L35" s="578">
        <v>14</v>
      </c>
      <c r="M35" s="578">
        <v>3</v>
      </c>
      <c r="N35" s="572">
        <v>1</v>
      </c>
      <c r="O35" s="572">
        <v>0</v>
      </c>
      <c r="P35" s="573">
        <f t="shared" si="0"/>
        <v>9963</v>
      </c>
    </row>
    <row r="36" spans="1:16" ht="19.899999999999999" customHeight="1">
      <c r="A36" s="577">
        <v>29</v>
      </c>
      <c r="B36" s="562" t="s">
        <v>277</v>
      </c>
      <c r="C36" s="579">
        <v>942</v>
      </c>
      <c r="D36" s="578">
        <v>708</v>
      </c>
      <c r="E36" s="578">
        <v>388</v>
      </c>
      <c r="F36" s="579">
        <v>144</v>
      </c>
      <c r="G36" s="578">
        <v>167</v>
      </c>
      <c r="H36" s="579">
        <v>64</v>
      </c>
      <c r="I36" s="578">
        <v>30</v>
      </c>
      <c r="J36" s="578">
        <v>22</v>
      </c>
      <c r="K36" s="578">
        <v>19</v>
      </c>
      <c r="L36" s="578">
        <v>2</v>
      </c>
      <c r="M36" s="572">
        <v>0</v>
      </c>
      <c r="N36" s="572">
        <v>0</v>
      </c>
      <c r="O36" s="572">
        <v>0</v>
      </c>
      <c r="P36" s="573">
        <f t="shared" si="0"/>
        <v>2486</v>
      </c>
    </row>
    <row r="37" spans="1:16" ht="19.899999999999999" customHeight="1">
      <c r="A37" s="577">
        <v>30</v>
      </c>
      <c r="B37" s="562" t="s">
        <v>278</v>
      </c>
      <c r="C37" s="579">
        <v>456</v>
      </c>
      <c r="D37" s="579">
        <v>413</v>
      </c>
      <c r="E37" s="579">
        <v>255</v>
      </c>
      <c r="F37" s="579">
        <v>129</v>
      </c>
      <c r="G37" s="578">
        <v>143</v>
      </c>
      <c r="H37" s="579">
        <v>61</v>
      </c>
      <c r="I37" s="579">
        <v>48</v>
      </c>
      <c r="J37" s="578">
        <v>41</v>
      </c>
      <c r="K37" s="578">
        <v>22</v>
      </c>
      <c r="L37" s="579">
        <v>7</v>
      </c>
      <c r="M37" s="572">
        <v>1</v>
      </c>
      <c r="N37" s="572">
        <v>0</v>
      </c>
      <c r="O37" s="572">
        <v>6</v>
      </c>
      <c r="P37" s="573">
        <f t="shared" si="0"/>
        <v>1582</v>
      </c>
    </row>
    <row r="38" spans="1:16" ht="19.899999999999999" customHeight="1">
      <c r="A38" s="577">
        <v>31</v>
      </c>
      <c r="B38" s="562" t="s">
        <v>146</v>
      </c>
      <c r="C38" s="578">
        <v>9144</v>
      </c>
      <c r="D38" s="578">
        <v>7869</v>
      </c>
      <c r="E38" s="578">
        <v>4616</v>
      </c>
      <c r="F38" s="578">
        <v>1583</v>
      </c>
      <c r="G38" s="578">
        <v>1798</v>
      </c>
      <c r="H38" s="578">
        <v>516</v>
      </c>
      <c r="I38" s="578">
        <v>397</v>
      </c>
      <c r="J38" s="578">
        <v>208</v>
      </c>
      <c r="K38" s="578">
        <v>136</v>
      </c>
      <c r="L38" s="578">
        <v>40</v>
      </c>
      <c r="M38" s="578">
        <v>14</v>
      </c>
      <c r="N38" s="578">
        <v>5</v>
      </c>
      <c r="O38" s="578">
        <v>5</v>
      </c>
      <c r="P38" s="573">
        <f t="shared" si="0"/>
        <v>26331</v>
      </c>
    </row>
    <row r="39" spans="1:16" ht="19.899999999999999" customHeight="1">
      <c r="A39" s="577">
        <v>32</v>
      </c>
      <c r="B39" s="562" t="s">
        <v>181</v>
      </c>
      <c r="C39" s="578">
        <v>3687</v>
      </c>
      <c r="D39" s="578">
        <v>2975</v>
      </c>
      <c r="E39" s="578">
        <v>1554</v>
      </c>
      <c r="F39" s="578">
        <v>522</v>
      </c>
      <c r="G39" s="578">
        <v>624</v>
      </c>
      <c r="H39" s="578">
        <v>160</v>
      </c>
      <c r="I39" s="578">
        <v>135</v>
      </c>
      <c r="J39" s="578">
        <v>105</v>
      </c>
      <c r="K39" s="578">
        <v>41</v>
      </c>
      <c r="L39" s="578">
        <v>17</v>
      </c>
      <c r="M39" s="578">
        <v>6</v>
      </c>
      <c r="N39" s="572">
        <v>1</v>
      </c>
      <c r="O39" s="572">
        <v>0</v>
      </c>
      <c r="P39" s="573">
        <f t="shared" si="0"/>
        <v>9827</v>
      </c>
    </row>
    <row r="40" spans="1:16" ht="19.899999999999999" customHeight="1">
      <c r="A40" s="577">
        <v>33</v>
      </c>
      <c r="B40" s="562" t="s">
        <v>6</v>
      </c>
      <c r="C40" s="578">
        <v>15525</v>
      </c>
      <c r="D40" s="578">
        <v>11835</v>
      </c>
      <c r="E40" s="578">
        <v>6595</v>
      </c>
      <c r="F40" s="578">
        <v>2440</v>
      </c>
      <c r="G40" s="578">
        <v>2683</v>
      </c>
      <c r="H40" s="578">
        <v>837</v>
      </c>
      <c r="I40" s="578">
        <v>605</v>
      </c>
      <c r="J40" s="578">
        <v>367</v>
      </c>
      <c r="K40" s="578">
        <v>246</v>
      </c>
      <c r="L40" s="578">
        <v>51</v>
      </c>
      <c r="M40" s="578">
        <v>14</v>
      </c>
      <c r="N40" s="578">
        <v>6</v>
      </c>
      <c r="O40" s="578">
        <v>4</v>
      </c>
      <c r="P40" s="573">
        <f t="shared" si="0"/>
        <v>41208</v>
      </c>
    </row>
    <row r="41" spans="1:16" ht="19.899999999999999" customHeight="1">
      <c r="A41" s="577">
        <v>34</v>
      </c>
      <c r="B41" s="562" t="s">
        <v>7</v>
      </c>
      <c r="C41" s="578">
        <v>200692</v>
      </c>
      <c r="D41" s="578">
        <v>164715</v>
      </c>
      <c r="E41" s="578">
        <v>93595</v>
      </c>
      <c r="F41" s="578">
        <v>37453</v>
      </c>
      <c r="G41" s="578">
        <v>40829</v>
      </c>
      <c r="H41" s="578">
        <v>13100</v>
      </c>
      <c r="I41" s="578">
        <v>9989</v>
      </c>
      <c r="J41" s="578">
        <v>5944</v>
      </c>
      <c r="K41" s="578">
        <v>3241</v>
      </c>
      <c r="L41" s="578">
        <v>895</v>
      </c>
      <c r="M41" s="578">
        <v>254</v>
      </c>
      <c r="N41" s="578">
        <v>120</v>
      </c>
      <c r="O41" s="578">
        <v>158</v>
      </c>
      <c r="P41" s="573">
        <f t="shared" si="0"/>
        <v>570985</v>
      </c>
    </row>
    <row r="42" spans="1:16" ht="19.899999999999999" customHeight="1">
      <c r="A42" s="577">
        <v>35</v>
      </c>
      <c r="B42" s="562" t="s">
        <v>8</v>
      </c>
      <c r="C42" s="578">
        <v>54954</v>
      </c>
      <c r="D42" s="578">
        <v>39356</v>
      </c>
      <c r="E42" s="578">
        <v>21935</v>
      </c>
      <c r="F42" s="578">
        <v>8559</v>
      </c>
      <c r="G42" s="578">
        <v>9003</v>
      </c>
      <c r="H42" s="578">
        <v>2767</v>
      </c>
      <c r="I42" s="578">
        <v>2219</v>
      </c>
      <c r="J42" s="578">
        <v>1396</v>
      </c>
      <c r="K42" s="578">
        <v>826</v>
      </c>
      <c r="L42" s="578">
        <v>220</v>
      </c>
      <c r="M42" s="578">
        <v>58</v>
      </c>
      <c r="N42" s="578">
        <v>23</v>
      </c>
      <c r="O42" s="578">
        <v>39</v>
      </c>
      <c r="P42" s="573">
        <f t="shared" si="0"/>
        <v>141355</v>
      </c>
    </row>
    <row r="43" spans="1:16" ht="19.899999999999999" customHeight="1">
      <c r="A43" s="577">
        <v>36</v>
      </c>
      <c r="B43" s="562" t="s">
        <v>9</v>
      </c>
      <c r="C43" s="579">
        <v>1008</v>
      </c>
      <c r="D43" s="578">
        <v>874</v>
      </c>
      <c r="E43" s="578">
        <v>568</v>
      </c>
      <c r="F43" s="578">
        <v>196</v>
      </c>
      <c r="G43" s="578">
        <v>226</v>
      </c>
      <c r="H43" s="578">
        <v>88</v>
      </c>
      <c r="I43" s="578">
        <v>64</v>
      </c>
      <c r="J43" s="578">
        <v>45</v>
      </c>
      <c r="K43" s="578">
        <v>28</v>
      </c>
      <c r="L43" s="579">
        <v>9</v>
      </c>
      <c r="M43" s="579">
        <v>0</v>
      </c>
      <c r="N43" s="572">
        <v>0</v>
      </c>
      <c r="O43" s="572">
        <v>0</v>
      </c>
      <c r="P43" s="573">
        <f t="shared" si="0"/>
        <v>3106</v>
      </c>
    </row>
    <row r="44" spans="1:16" ht="19.899999999999999" customHeight="1">
      <c r="A44" s="577">
        <v>37</v>
      </c>
      <c r="B44" s="562" t="s">
        <v>10</v>
      </c>
      <c r="C44" s="578">
        <v>3198</v>
      </c>
      <c r="D44" s="578">
        <v>2260</v>
      </c>
      <c r="E44" s="578">
        <v>1247</v>
      </c>
      <c r="F44" s="578">
        <v>476</v>
      </c>
      <c r="G44" s="578">
        <v>551</v>
      </c>
      <c r="H44" s="578">
        <v>137</v>
      </c>
      <c r="I44" s="578">
        <v>118</v>
      </c>
      <c r="J44" s="578">
        <v>101</v>
      </c>
      <c r="K44" s="578">
        <v>52</v>
      </c>
      <c r="L44" s="578">
        <v>12</v>
      </c>
      <c r="M44" s="579">
        <v>4</v>
      </c>
      <c r="N44" s="572">
        <v>0</v>
      </c>
      <c r="O44" s="572">
        <v>0</v>
      </c>
      <c r="P44" s="573">
        <f t="shared" si="0"/>
        <v>8156</v>
      </c>
    </row>
    <row r="45" spans="1:16" ht="19.899999999999999" customHeight="1">
      <c r="A45" s="577">
        <v>38</v>
      </c>
      <c r="B45" s="562" t="s">
        <v>11</v>
      </c>
      <c r="C45" s="578">
        <v>15123</v>
      </c>
      <c r="D45" s="578">
        <v>8922</v>
      </c>
      <c r="E45" s="578">
        <v>5182</v>
      </c>
      <c r="F45" s="578">
        <v>1988</v>
      </c>
      <c r="G45" s="578">
        <v>2193</v>
      </c>
      <c r="H45" s="578">
        <v>778</v>
      </c>
      <c r="I45" s="578">
        <v>608</v>
      </c>
      <c r="J45" s="578">
        <v>327</v>
      </c>
      <c r="K45" s="578">
        <v>177</v>
      </c>
      <c r="L45" s="578">
        <v>53</v>
      </c>
      <c r="M45" s="578">
        <v>19</v>
      </c>
      <c r="N45" s="578">
        <v>6</v>
      </c>
      <c r="O45" s="578">
        <v>12</v>
      </c>
      <c r="P45" s="573">
        <f t="shared" si="0"/>
        <v>35388</v>
      </c>
    </row>
    <row r="46" spans="1:16" ht="19.899999999999999" customHeight="1">
      <c r="A46" s="577">
        <v>39</v>
      </c>
      <c r="B46" s="562" t="s">
        <v>12</v>
      </c>
      <c r="C46" s="578">
        <v>3388</v>
      </c>
      <c r="D46" s="578">
        <v>2503</v>
      </c>
      <c r="E46" s="578">
        <v>1396</v>
      </c>
      <c r="F46" s="578">
        <v>505</v>
      </c>
      <c r="G46" s="578">
        <v>536</v>
      </c>
      <c r="H46" s="578">
        <v>164</v>
      </c>
      <c r="I46" s="578">
        <v>143</v>
      </c>
      <c r="J46" s="578">
        <v>84</v>
      </c>
      <c r="K46" s="578">
        <v>69</v>
      </c>
      <c r="L46" s="578">
        <v>23</v>
      </c>
      <c r="M46" s="578">
        <v>3</v>
      </c>
      <c r="N46" s="579">
        <v>3</v>
      </c>
      <c r="O46" s="578">
        <v>6</v>
      </c>
      <c r="P46" s="573">
        <f t="shared" si="0"/>
        <v>8823</v>
      </c>
    </row>
    <row r="47" spans="1:16" ht="19.899999999999999" customHeight="1">
      <c r="A47" s="577">
        <v>40</v>
      </c>
      <c r="B47" s="562" t="s">
        <v>13</v>
      </c>
      <c r="C47" s="578">
        <v>1682</v>
      </c>
      <c r="D47" s="578">
        <v>1225</v>
      </c>
      <c r="E47" s="578">
        <v>638</v>
      </c>
      <c r="F47" s="578">
        <v>221</v>
      </c>
      <c r="G47" s="578">
        <v>250</v>
      </c>
      <c r="H47" s="578">
        <v>69</v>
      </c>
      <c r="I47" s="578">
        <v>62</v>
      </c>
      <c r="J47" s="578">
        <v>30</v>
      </c>
      <c r="K47" s="578">
        <v>16</v>
      </c>
      <c r="L47" s="578">
        <v>5</v>
      </c>
      <c r="M47" s="572">
        <v>3</v>
      </c>
      <c r="N47" s="572">
        <v>0</v>
      </c>
      <c r="O47" s="578">
        <v>1</v>
      </c>
      <c r="P47" s="573">
        <f t="shared" si="0"/>
        <v>4202</v>
      </c>
    </row>
    <row r="48" spans="1:16" ht="19.899999999999999" customHeight="1">
      <c r="A48" s="577">
        <v>41</v>
      </c>
      <c r="B48" s="562" t="s">
        <v>89</v>
      </c>
      <c r="C48" s="578">
        <v>16421</v>
      </c>
      <c r="D48" s="578">
        <v>14031</v>
      </c>
      <c r="E48" s="578">
        <v>8312</v>
      </c>
      <c r="F48" s="578">
        <v>3495</v>
      </c>
      <c r="G48" s="578">
        <v>4173</v>
      </c>
      <c r="H48" s="578">
        <v>1434</v>
      </c>
      <c r="I48" s="578">
        <v>1217</v>
      </c>
      <c r="J48" s="578">
        <v>853</v>
      </c>
      <c r="K48" s="578">
        <v>549</v>
      </c>
      <c r="L48" s="578">
        <v>180</v>
      </c>
      <c r="M48" s="578">
        <v>57</v>
      </c>
      <c r="N48" s="578">
        <v>32</v>
      </c>
      <c r="O48" s="578">
        <v>28</v>
      </c>
      <c r="P48" s="573">
        <f t="shared" si="0"/>
        <v>50782</v>
      </c>
    </row>
    <row r="49" spans="1:16" ht="19.899999999999999" customHeight="1">
      <c r="A49" s="577">
        <v>42</v>
      </c>
      <c r="B49" s="562" t="s">
        <v>279</v>
      </c>
      <c r="C49" s="578">
        <v>18919</v>
      </c>
      <c r="D49" s="578">
        <v>14278</v>
      </c>
      <c r="E49" s="578">
        <v>7627</v>
      </c>
      <c r="F49" s="578">
        <v>2931</v>
      </c>
      <c r="G49" s="578">
        <v>3236</v>
      </c>
      <c r="H49" s="578">
        <v>1041</v>
      </c>
      <c r="I49" s="578">
        <v>800</v>
      </c>
      <c r="J49" s="578">
        <v>507</v>
      </c>
      <c r="K49" s="578">
        <v>274</v>
      </c>
      <c r="L49" s="578">
        <v>69</v>
      </c>
      <c r="M49" s="578">
        <v>11</v>
      </c>
      <c r="N49" s="578">
        <v>11</v>
      </c>
      <c r="O49" s="572">
        <v>14</v>
      </c>
      <c r="P49" s="573">
        <f t="shared" si="0"/>
        <v>49718</v>
      </c>
    </row>
    <row r="50" spans="1:16" ht="19.899999999999999" customHeight="1">
      <c r="A50" s="577">
        <v>43</v>
      </c>
      <c r="B50" s="562" t="s">
        <v>84</v>
      </c>
      <c r="C50" s="578">
        <v>4422</v>
      </c>
      <c r="D50" s="578">
        <v>3087</v>
      </c>
      <c r="E50" s="578">
        <v>1737</v>
      </c>
      <c r="F50" s="578">
        <v>655</v>
      </c>
      <c r="G50" s="578">
        <v>685</v>
      </c>
      <c r="H50" s="578">
        <v>206</v>
      </c>
      <c r="I50" s="578">
        <v>172</v>
      </c>
      <c r="J50" s="578">
        <v>128</v>
      </c>
      <c r="K50" s="578">
        <v>89</v>
      </c>
      <c r="L50" s="578">
        <v>23</v>
      </c>
      <c r="M50" s="578">
        <v>11</v>
      </c>
      <c r="N50" s="579">
        <v>4</v>
      </c>
      <c r="O50" s="578">
        <v>6</v>
      </c>
      <c r="P50" s="573">
        <f t="shared" si="0"/>
        <v>11225</v>
      </c>
    </row>
    <row r="51" spans="1:16" ht="19.899999999999999" customHeight="1">
      <c r="A51" s="577">
        <v>44</v>
      </c>
      <c r="B51" s="562" t="s">
        <v>85</v>
      </c>
      <c r="C51" s="578">
        <v>5042</v>
      </c>
      <c r="D51" s="578">
        <v>3940</v>
      </c>
      <c r="E51" s="578">
        <v>2108</v>
      </c>
      <c r="F51" s="578">
        <v>839</v>
      </c>
      <c r="G51" s="578">
        <v>954</v>
      </c>
      <c r="H51" s="578">
        <v>317</v>
      </c>
      <c r="I51" s="578">
        <v>282</v>
      </c>
      <c r="J51" s="578">
        <v>176</v>
      </c>
      <c r="K51" s="578">
        <v>79</v>
      </c>
      <c r="L51" s="578">
        <v>34</v>
      </c>
      <c r="M51" s="578">
        <v>8</v>
      </c>
      <c r="N51" s="578">
        <v>3</v>
      </c>
      <c r="O51" s="578">
        <v>7</v>
      </c>
      <c r="P51" s="573">
        <f t="shared" si="0"/>
        <v>13789</v>
      </c>
    </row>
    <row r="52" spans="1:16" ht="19.899999999999999" customHeight="1">
      <c r="A52" s="577">
        <v>45</v>
      </c>
      <c r="B52" s="562" t="s">
        <v>86</v>
      </c>
      <c r="C52" s="578">
        <v>11286</v>
      </c>
      <c r="D52" s="578">
        <v>8511</v>
      </c>
      <c r="E52" s="578">
        <v>4550</v>
      </c>
      <c r="F52" s="578">
        <v>1677</v>
      </c>
      <c r="G52" s="578">
        <v>1756</v>
      </c>
      <c r="H52" s="578">
        <v>584</v>
      </c>
      <c r="I52" s="578">
        <v>450</v>
      </c>
      <c r="J52" s="578">
        <v>296</v>
      </c>
      <c r="K52" s="578">
        <v>254</v>
      </c>
      <c r="L52" s="578">
        <v>87</v>
      </c>
      <c r="M52" s="578">
        <v>24</v>
      </c>
      <c r="N52" s="578">
        <v>7</v>
      </c>
      <c r="O52" s="578">
        <v>17</v>
      </c>
      <c r="P52" s="573">
        <f t="shared" si="0"/>
        <v>29499</v>
      </c>
    </row>
    <row r="53" spans="1:16" ht="19.899999999999999" customHeight="1">
      <c r="A53" s="577">
        <v>46</v>
      </c>
      <c r="B53" s="562" t="s">
        <v>366</v>
      </c>
      <c r="C53" s="578">
        <v>6831</v>
      </c>
      <c r="D53" s="578">
        <v>4751</v>
      </c>
      <c r="E53" s="578">
        <v>2705</v>
      </c>
      <c r="F53" s="578">
        <v>1043</v>
      </c>
      <c r="G53" s="578">
        <v>1195</v>
      </c>
      <c r="H53" s="578">
        <v>398</v>
      </c>
      <c r="I53" s="578">
        <v>299</v>
      </c>
      <c r="J53" s="578">
        <v>197</v>
      </c>
      <c r="K53" s="578">
        <v>174</v>
      </c>
      <c r="L53" s="578">
        <v>66</v>
      </c>
      <c r="M53" s="578">
        <v>18</v>
      </c>
      <c r="N53" s="578">
        <v>6</v>
      </c>
      <c r="O53" s="578">
        <v>5</v>
      </c>
      <c r="P53" s="573">
        <f t="shared" si="0"/>
        <v>17688</v>
      </c>
    </row>
    <row r="54" spans="1:16" ht="19.899999999999999" customHeight="1">
      <c r="A54" s="577">
        <v>47</v>
      </c>
      <c r="B54" s="562" t="s">
        <v>87</v>
      </c>
      <c r="C54" s="578">
        <v>2116</v>
      </c>
      <c r="D54" s="578">
        <v>1807</v>
      </c>
      <c r="E54" s="578">
        <v>1342</v>
      </c>
      <c r="F54" s="578">
        <v>620</v>
      </c>
      <c r="G54" s="578">
        <v>952</v>
      </c>
      <c r="H54" s="578">
        <v>397</v>
      </c>
      <c r="I54" s="578">
        <v>373</v>
      </c>
      <c r="J54" s="578">
        <v>145</v>
      </c>
      <c r="K54" s="578">
        <v>127</v>
      </c>
      <c r="L54" s="578">
        <v>25</v>
      </c>
      <c r="M54" s="579">
        <v>7</v>
      </c>
      <c r="N54" s="579">
        <v>4</v>
      </c>
      <c r="O54" s="578">
        <v>1</v>
      </c>
      <c r="P54" s="573">
        <f t="shared" si="0"/>
        <v>7916</v>
      </c>
    </row>
    <row r="55" spans="1:16" ht="19.899999999999999" customHeight="1">
      <c r="A55" s="577">
        <v>48</v>
      </c>
      <c r="B55" s="562" t="s">
        <v>195</v>
      </c>
      <c r="C55" s="578">
        <v>15960</v>
      </c>
      <c r="D55" s="578">
        <v>12510</v>
      </c>
      <c r="E55" s="578">
        <v>6728</v>
      </c>
      <c r="F55" s="578">
        <v>2675</v>
      </c>
      <c r="G55" s="578">
        <v>2867</v>
      </c>
      <c r="H55" s="578">
        <v>760</v>
      </c>
      <c r="I55" s="578">
        <v>547</v>
      </c>
      <c r="J55" s="578">
        <v>368</v>
      </c>
      <c r="K55" s="578">
        <v>203</v>
      </c>
      <c r="L55" s="578">
        <v>57</v>
      </c>
      <c r="M55" s="578">
        <v>15</v>
      </c>
      <c r="N55" s="579">
        <v>5</v>
      </c>
      <c r="O55" s="578">
        <v>5</v>
      </c>
      <c r="P55" s="573">
        <f t="shared" si="0"/>
        <v>42700</v>
      </c>
    </row>
    <row r="56" spans="1:16" ht="19.899999999999999" customHeight="1">
      <c r="A56" s="577">
        <v>49</v>
      </c>
      <c r="B56" s="562" t="s">
        <v>196</v>
      </c>
      <c r="C56" s="579">
        <v>839</v>
      </c>
      <c r="D56" s="578">
        <v>695</v>
      </c>
      <c r="E56" s="578">
        <v>492</v>
      </c>
      <c r="F56" s="579">
        <v>222</v>
      </c>
      <c r="G56" s="578">
        <v>241</v>
      </c>
      <c r="H56" s="578">
        <v>101</v>
      </c>
      <c r="I56" s="578">
        <v>95</v>
      </c>
      <c r="J56" s="578">
        <v>56</v>
      </c>
      <c r="K56" s="578">
        <v>29</v>
      </c>
      <c r="L56" s="578">
        <v>10</v>
      </c>
      <c r="M56" s="572">
        <v>3</v>
      </c>
      <c r="N56" s="572">
        <v>2</v>
      </c>
      <c r="O56" s="572">
        <v>1</v>
      </c>
      <c r="P56" s="573">
        <f t="shared" si="0"/>
        <v>2786</v>
      </c>
    </row>
    <row r="57" spans="1:16" ht="19.899999999999999" customHeight="1">
      <c r="A57" s="577">
        <v>50</v>
      </c>
      <c r="B57" s="562" t="s">
        <v>197</v>
      </c>
      <c r="C57" s="578">
        <v>2699</v>
      </c>
      <c r="D57" s="578">
        <v>2216</v>
      </c>
      <c r="E57" s="578">
        <v>1282</v>
      </c>
      <c r="F57" s="578">
        <v>435</v>
      </c>
      <c r="G57" s="578">
        <v>541</v>
      </c>
      <c r="H57" s="578">
        <v>143</v>
      </c>
      <c r="I57" s="578">
        <v>134</v>
      </c>
      <c r="J57" s="578">
        <v>86</v>
      </c>
      <c r="K57" s="578">
        <v>32</v>
      </c>
      <c r="L57" s="578">
        <v>7</v>
      </c>
      <c r="M57" s="572">
        <v>0</v>
      </c>
      <c r="N57" s="572">
        <v>0</v>
      </c>
      <c r="O57" s="572">
        <v>0</v>
      </c>
      <c r="P57" s="573">
        <f t="shared" si="0"/>
        <v>7575</v>
      </c>
    </row>
    <row r="58" spans="1:16" ht="19.899999999999999" customHeight="1">
      <c r="A58" s="577">
        <v>51</v>
      </c>
      <c r="B58" s="562" t="s">
        <v>198</v>
      </c>
      <c r="C58" s="578">
        <v>2855</v>
      </c>
      <c r="D58" s="578">
        <v>1921</v>
      </c>
      <c r="E58" s="578">
        <v>1019</v>
      </c>
      <c r="F58" s="578">
        <v>383</v>
      </c>
      <c r="G58" s="578">
        <v>430</v>
      </c>
      <c r="H58" s="578">
        <v>133</v>
      </c>
      <c r="I58" s="578">
        <v>90</v>
      </c>
      <c r="J58" s="578">
        <v>57</v>
      </c>
      <c r="K58" s="578">
        <v>42</v>
      </c>
      <c r="L58" s="578">
        <v>7</v>
      </c>
      <c r="M58" s="579">
        <v>0</v>
      </c>
      <c r="N58" s="572">
        <v>0</v>
      </c>
      <c r="O58" s="572">
        <v>0</v>
      </c>
      <c r="P58" s="573">
        <f t="shared" si="0"/>
        <v>6937</v>
      </c>
    </row>
    <row r="59" spans="1:16" ht="19.899999999999999" customHeight="1">
      <c r="A59" s="577">
        <v>52</v>
      </c>
      <c r="B59" s="562" t="s">
        <v>199</v>
      </c>
      <c r="C59" s="578">
        <v>5780</v>
      </c>
      <c r="D59" s="578">
        <v>4120</v>
      </c>
      <c r="E59" s="578">
        <v>2372</v>
      </c>
      <c r="F59" s="578">
        <v>859</v>
      </c>
      <c r="G59" s="578">
        <v>889</v>
      </c>
      <c r="H59" s="578">
        <v>274</v>
      </c>
      <c r="I59" s="578">
        <v>190</v>
      </c>
      <c r="J59" s="578">
        <v>107</v>
      </c>
      <c r="K59" s="578">
        <v>67</v>
      </c>
      <c r="L59" s="578">
        <v>33</v>
      </c>
      <c r="M59" s="578">
        <v>5</v>
      </c>
      <c r="N59" s="578">
        <v>1</v>
      </c>
      <c r="O59" s="572">
        <v>0</v>
      </c>
      <c r="P59" s="573">
        <f t="shared" si="0"/>
        <v>14697</v>
      </c>
    </row>
    <row r="60" spans="1:16" ht="19.899999999999999" customHeight="1">
      <c r="A60" s="577">
        <v>53</v>
      </c>
      <c r="B60" s="562" t="s">
        <v>200</v>
      </c>
      <c r="C60" s="578">
        <v>3164</v>
      </c>
      <c r="D60" s="578">
        <v>2223</v>
      </c>
      <c r="E60" s="578">
        <v>1278</v>
      </c>
      <c r="F60" s="578">
        <v>485</v>
      </c>
      <c r="G60" s="578">
        <v>559</v>
      </c>
      <c r="H60" s="578">
        <v>164</v>
      </c>
      <c r="I60" s="578">
        <v>117</v>
      </c>
      <c r="J60" s="578">
        <v>61</v>
      </c>
      <c r="K60" s="578">
        <v>68</v>
      </c>
      <c r="L60" s="578">
        <v>17</v>
      </c>
      <c r="M60" s="578">
        <v>3</v>
      </c>
      <c r="N60" s="572">
        <v>0</v>
      </c>
      <c r="O60" s="572">
        <v>1</v>
      </c>
      <c r="P60" s="573">
        <f t="shared" si="0"/>
        <v>8140</v>
      </c>
    </row>
    <row r="61" spans="1:16" ht="19.899999999999999" customHeight="1">
      <c r="A61" s="577">
        <v>54</v>
      </c>
      <c r="B61" s="562" t="s">
        <v>317</v>
      </c>
      <c r="C61" s="578">
        <v>9376</v>
      </c>
      <c r="D61" s="578">
        <v>7193</v>
      </c>
      <c r="E61" s="578">
        <v>4170</v>
      </c>
      <c r="F61" s="578">
        <v>1564</v>
      </c>
      <c r="G61" s="578">
        <v>1687</v>
      </c>
      <c r="H61" s="578">
        <v>514</v>
      </c>
      <c r="I61" s="578">
        <v>409</v>
      </c>
      <c r="J61" s="578">
        <v>267</v>
      </c>
      <c r="K61" s="578">
        <v>148</v>
      </c>
      <c r="L61" s="578">
        <v>54</v>
      </c>
      <c r="M61" s="578">
        <v>12</v>
      </c>
      <c r="N61" s="578">
        <v>7</v>
      </c>
      <c r="O61" s="578">
        <v>11</v>
      </c>
      <c r="P61" s="573">
        <f t="shared" si="0"/>
        <v>25412</v>
      </c>
    </row>
    <row r="62" spans="1:16" ht="19.899999999999999" customHeight="1">
      <c r="A62" s="577">
        <v>55</v>
      </c>
      <c r="B62" s="562" t="s">
        <v>318</v>
      </c>
      <c r="C62" s="578">
        <v>10103</v>
      </c>
      <c r="D62" s="578">
        <v>8129</v>
      </c>
      <c r="E62" s="578">
        <v>5014</v>
      </c>
      <c r="F62" s="578">
        <v>1909</v>
      </c>
      <c r="G62" s="578">
        <v>1784</v>
      </c>
      <c r="H62" s="578">
        <v>544</v>
      </c>
      <c r="I62" s="578">
        <v>402</v>
      </c>
      <c r="J62" s="578">
        <v>254</v>
      </c>
      <c r="K62" s="578">
        <v>139</v>
      </c>
      <c r="L62" s="578">
        <v>38</v>
      </c>
      <c r="M62" s="578">
        <v>9</v>
      </c>
      <c r="N62" s="578">
        <v>8</v>
      </c>
      <c r="O62" s="578">
        <v>2</v>
      </c>
      <c r="P62" s="573">
        <f t="shared" si="0"/>
        <v>28335</v>
      </c>
    </row>
    <row r="63" spans="1:16" ht="19.899999999999999" customHeight="1">
      <c r="A63" s="577">
        <v>56</v>
      </c>
      <c r="B63" s="562" t="s">
        <v>233</v>
      </c>
      <c r="C63" s="579">
        <v>716</v>
      </c>
      <c r="D63" s="578">
        <v>735</v>
      </c>
      <c r="E63" s="578">
        <v>474</v>
      </c>
      <c r="F63" s="579">
        <v>203</v>
      </c>
      <c r="G63" s="578">
        <v>224</v>
      </c>
      <c r="H63" s="578">
        <v>101</v>
      </c>
      <c r="I63" s="578">
        <v>79</v>
      </c>
      <c r="J63" s="578">
        <v>41</v>
      </c>
      <c r="K63" s="578">
        <v>24</v>
      </c>
      <c r="L63" s="578">
        <v>11</v>
      </c>
      <c r="M63" s="572">
        <v>4</v>
      </c>
      <c r="N63" s="579">
        <v>1</v>
      </c>
      <c r="O63" s="572">
        <v>2</v>
      </c>
      <c r="P63" s="573">
        <f t="shared" si="0"/>
        <v>2615</v>
      </c>
    </row>
    <row r="64" spans="1:16" ht="19.899999999999999" customHeight="1">
      <c r="A64" s="577">
        <v>57</v>
      </c>
      <c r="B64" s="562" t="s">
        <v>25</v>
      </c>
      <c r="C64" s="578">
        <v>1596</v>
      </c>
      <c r="D64" s="578">
        <v>1386</v>
      </c>
      <c r="E64" s="578">
        <v>785</v>
      </c>
      <c r="F64" s="578">
        <v>271</v>
      </c>
      <c r="G64" s="578">
        <v>224</v>
      </c>
      <c r="H64" s="578">
        <v>68</v>
      </c>
      <c r="I64" s="578">
        <v>51</v>
      </c>
      <c r="J64" s="578">
        <v>58</v>
      </c>
      <c r="K64" s="578">
        <v>29</v>
      </c>
      <c r="L64" s="578">
        <v>6</v>
      </c>
      <c r="M64" s="572">
        <v>0</v>
      </c>
      <c r="N64" s="572">
        <v>0</v>
      </c>
      <c r="O64" s="572">
        <v>0</v>
      </c>
      <c r="P64" s="573">
        <f t="shared" si="0"/>
        <v>4474</v>
      </c>
    </row>
    <row r="65" spans="1:16" ht="19.899999999999999" customHeight="1">
      <c r="A65" s="577">
        <v>58</v>
      </c>
      <c r="B65" s="562" t="s">
        <v>26</v>
      </c>
      <c r="C65" s="578">
        <v>3762</v>
      </c>
      <c r="D65" s="578">
        <v>3099</v>
      </c>
      <c r="E65" s="578">
        <v>1838</v>
      </c>
      <c r="F65" s="578">
        <v>703</v>
      </c>
      <c r="G65" s="578">
        <v>849</v>
      </c>
      <c r="H65" s="578">
        <v>260</v>
      </c>
      <c r="I65" s="578">
        <v>187</v>
      </c>
      <c r="J65" s="578">
        <v>105</v>
      </c>
      <c r="K65" s="578">
        <v>69</v>
      </c>
      <c r="L65" s="578">
        <v>23</v>
      </c>
      <c r="M65" s="578">
        <v>7</v>
      </c>
      <c r="N65" s="579">
        <v>1</v>
      </c>
      <c r="O65" s="578">
        <v>4</v>
      </c>
      <c r="P65" s="573">
        <f t="shared" si="0"/>
        <v>10907</v>
      </c>
    </row>
    <row r="66" spans="1:16" ht="19.899999999999999" customHeight="1">
      <c r="A66" s="577">
        <v>59</v>
      </c>
      <c r="B66" s="562" t="s">
        <v>27</v>
      </c>
      <c r="C66" s="578">
        <v>9472</v>
      </c>
      <c r="D66" s="578">
        <v>7294</v>
      </c>
      <c r="E66" s="578">
        <v>4271</v>
      </c>
      <c r="F66" s="578">
        <v>1715</v>
      </c>
      <c r="G66" s="578">
        <v>1816</v>
      </c>
      <c r="H66" s="578">
        <v>637</v>
      </c>
      <c r="I66" s="578">
        <v>542</v>
      </c>
      <c r="J66" s="578">
        <v>433</v>
      </c>
      <c r="K66" s="578">
        <v>390</v>
      </c>
      <c r="L66" s="578">
        <v>127</v>
      </c>
      <c r="M66" s="578">
        <v>35</v>
      </c>
      <c r="N66" s="578">
        <v>12</v>
      </c>
      <c r="O66" s="578">
        <v>12</v>
      </c>
      <c r="P66" s="573">
        <f t="shared" si="0"/>
        <v>26756</v>
      </c>
    </row>
    <row r="67" spans="1:16" ht="19.899999999999999" customHeight="1">
      <c r="A67" s="577">
        <v>60</v>
      </c>
      <c r="B67" s="562" t="s">
        <v>210</v>
      </c>
      <c r="C67" s="578">
        <v>3742</v>
      </c>
      <c r="D67" s="578">
        <v>2685</v>
      </c>
      <c r="E67" s="578">
        <v>1482</v>
      </c>
      <c r="F67" s="578">
        <v>557</v>
      </c>
      <c r="G67" s="578">
        <v>641</v>
      </c>
      <c r="H67" s="578">
        <v>180</v>
      </c>
      <c r="I67" s="578">
        <v>122</v>
      </c>
      <c r="J67" s="578">
        <v>93</v>
      </c>
      <c r="K67" s="578">
        <v>57</v>
      </c>
      <c r="L67" s="578">
        <v>18</v>
      </c>
      <c r="M67" s="579">
        <v>7</v>
      </c>
      <c r="N67" s="572">
        <v>1</v>
      </c>
      <c r="O67" s="572">
        <v>1</v>
      </c>
      <c r="P67" s="573">
        <f t="shared" si="0"/>
        <v>9586</v>
      </c>
    </row>
    <row r="68" spans="1:16" ht="19.899999999999999" customHeight="1">
      <c r="A68" s="577">
        <v>61</v>
      </c>
      <c r="B68" s="562" t="s">
        <v>211</v>
      </c>
      <c r="C68" s="578">
        <v>7479</v>
      </c>
      <c r="D68" s="578">
        <v>5558</v>
      </c>
      <c r="E68" s="578">
        <v>3221</v>
      </c>
      <c r="F68" s="578">
        <v>1253</v>
      </c>
      <c r="G68" s="578">
        <v>1457</v>
      </c>
      <c r="H68" s="578">
        <v>385</v>
      </c>
      <c r="I68" s="578">
        <v>267</v>
      </c>
      <c r="J68" s="578">
        <v>157</v>
      </c>
      <c r="K68" s="578">
        <v>82</v>
      </c>
      <c r="L68" s="578">
        <v>22</v>
      </c>
      <c r="M68" s="578">
        <v>6</v>
      </c>
      <c r="N68" s="579">
        <v>3</v>
      </c>
      <c r="O68" s="572">
        <v>1</v>
      </c>
      <c r="P68" s="573">
        <f t="shared" si="0"/>
        <v>19891</v>
      </c>
    </row>
    <row r="69" spans="1:16" ht="19.899999999999999" customHeight="1">
      <c r="A69" s="577">
        <v>62</v>
      </c>
      <c r="B69" s="562" t="s">
        <v>212</v>
      </c>
      <c r="C69" s="579">
        <v>578</v>
      </c>
      <c r="D69" s="579">
        <v>433</v>
      </c>
      <c r="E69" s="579">
        <v>248</v>
      </c>
      <c r="F69" s="579">
        <v>100</v>
      </c>
      <c r="G69" s="578">
        <v>117</v>
      </c>
      <c r="H69" s="579">
        <v>35</v>
      </c>
      <c r="I69" s="579">
        <v>29</v>
      </c>
      <c r="J69" s="579">
        <v>21</v>
      </c>
      <c r="K69" s="579">
        <v>7</v>
      </c>
      <c r="L69" s="572">
        <v>2</v>
      </c>
      <c r="M69" s="572">
        <v>0</v>
      </c>
      <c r="N69" s="572">
        <v>0</v>
      </c>
      <c r="O69" s="572">
        <v>0</v>
      </c>
      <c r="P69" s="573">
        <f t="shared" si="0"/>
        <v>1570</v>
      </c>
    </row>
    <row r="70" spans="1:16" ht="19.899999999999999" customHeight="1">
      <c r="A70" s="577">
        <v>63</v>
      </c>
      <c r="B70" s="562" t="s">
        <v>204</v>
      </c>
      <c r="C70" s="578">
        <v>5801</v>
      </c>
      <c r="D70" s="578">
        <v>4155</v>
      </c>
      <c r="E70" s="578">
        <v>2832</v>
      </c>
      <c r="F70" s="578">
        <v>1080</v>
      </c>
      <c r="G70" s="578">
        <v>1205</v>
      </c>
      <c r="H70" s="578">
        <v>369</v>
      </c>
      <c r="I70" s="578">
        <v>271</v>
      </c>
      <c r="J70" s="578">
        <v>205</v>
      </c>
      <c r="K70" s="578">
        <v>156</v>
      </c>
      <c r="L70" s="578">
        <v>36</v>
      </c>
      <c r="M70" s="578">
        <v>12</v>
      </c>
      <c r="N70" s="578">
        <v>9</v>
      </c>
      <c r="O70" s="578">
        <v>11</v>
      </c>
      <c r="P70" s="573">
        <f t="shared" si="0"/>
        <v>16142</v>
      </c>
    </row>
    <row r="71" spans="1:16" ht="19.899999999999999" customHeight="1">
      <c r="A71" s="577">
        <v>64</v>
      </c>
      <c r="B71" s="562" t="s">
        <v>205</v>
      </c>
      <c r="C71" s="578">
        <v>4058</v>
      </c>
      <c r="D71" s="578">
        <v>2666</v>
      </c>
      <c r="E71" s="578">
        <v>1438</v>
      </c>
      <c r="F71" s="578">
        <v>559</v>
      </c>
      <c r="G71" s="578">
        <v>593</v>
      </c>
      <c r="H71" s="578">
        <v>188</v>
      </c>
      <c r="I71" s="578">
        <v>171</v>
      </c>
      <c r="J71" s="578">
        <v>96</v>
      </c>
      <c r="K71" s="578">
        <v>60</v>
      </c>
      <c r="L71" s="578">
        <v>20</v>
      </c>
      <c r="M71" s="578">
        <v>6</v>
      </c>
      <c r="N71" s="579">
        <v>2</v>
      </c>
      <c r="O71" s="572">
        <v>4</v>
      </c>
      <c r="P71" s="573">
        <f t="shared" si="0"/>
        <v>9861</v>
      </c>
    </row>
    <row r="72" spans="1:16" ht="19.899999999999999" customHeight="1">
      <c r="A72" s="577">
        <v>65</v>
      </c>
      <c r="B72" s="562" t="s">
        <v>206</v>
      </c>
      <c r="C72" s="578">
        <v>3781</v>
      </c>
      <c r="D72" s="578">
        <v>2788</v>
      </c>
      <c r="E72" s="578">
        <v>1737</v>
      </c>
      <c r="F72" s="578">
        <v>730</v>
      </c>
      <c r="G72" s="578">
        <v>863</v>
      </c>
      <c r="H72" s="578">
        <v>281</v>
      </c>
      <c r="I72" s="578">
        <v>197</v>
      </c>
      <c r="J72" s="578">
        <v>145</v>
      </c>
      <c r="K72" s="578">
        <v>81</v>
      </c>
      <c r="L72" s="578">
        <v>19</v>
      </c>
      <c r="M72" s="578">
        <v>11</v>
      </c>
      <c r="N72" s="579">
        <v>9</v>
      </c>
      <c r="O72" s="572">
        <v>8</v>
      </c>
      <c r="P72" s="573">
        <f t="shared" si="0"/>
        <v>10650</v>
      </c>
    </row>
    <row r="73" spans="1:16" ht="19.899999999999999" customHeight="1">
      <c r="A73" s="577">
        <v>66</v>
      </c>
      <c r="B73" s="562" t="s">
        <v>171</v>
      </c>
      <c r="C73" s="578">
        <v>2399</v>
      </c>
      <c r="D73" s="578">
        <v>1878</v>
      </c>
      <c r="E73" s="578">
        <v>1064</v>
      </c>
      <c r="F73" s="578">
        <v>345</v>
      </c>
      <c r="G73" s="578">
        <v>446</v>
      </c>
      <c r="H73" s="578">
        <v>116</v>
      </c>
      <c r="I73" s="578">
        <v>98</v>
      </c>
      <c r="J73" s="578">
        <v>61</v>
      </c>
      <c r="K73" s="578">
        <v>40</v>
      </c>
      <c r="L73" s="578">
        <v>16</v>
      </c>
      <c r="M73" s="579">
        <v>3</v>
      </c>
      <c r="N73" s="572">
        <v>0</v>
      </c>
      <c r="O73" s="578">
        <v>0</v>
      </c>
      <c r="P73" s="573">
        <f t="shared" ref="P73:P88" si="1">SUM(C73:O73)</f>
        <v>6466</v>
      </c>
    </row>
    <row r="74" spans="1:16" ht="19.899999999999999" customHeight="1">
      <c r="A74" s="577">
        <v>67</v>
      </c>
      <c r="B74" s="562" t="s">
        <v>172</v>
      </c>
      <c r="C74" s="578">
        <v>4416</v>
      </c>
      <c r="D74" s="578">
        <v>3213</v>
      </c>
      <c r="E74" s="578">
        <v>1894</v>
      </c>
      <c r="F74" s="578">
        <v>764</v>
      </c>
      <c r="G74" s="578">
        <v>751</v>
      </c>
      <c r="H74" s="578">
        <v>196</v>
      </c>
      <c r="I74" s="578">
        <v>167</v>
      </c>
      <c r="J74" s="578">
        <v>100</v>
      </c>
      <c r="K74" s="578">
        <v>78</v>
      </c>
      <c r="L74" s="578">
        <v>23</v>
      </c>
      <c r="M74" s="578">
        <v>4</v>
      </c>
      <c r="N74" s="578">
        <v>3</v>
      </c>
      <c r="O74" s="578">
        <v>4</v>
      </c>
      <c r="P74" s="573">
        <f t="shared" si="1"/>
        <v>11613</v>
      </c>
    </row>
    <row r="75" spans="1:16" ht="19.899999999999999" customHeight="1">
      <c r="A75" s="577">
        <v>68</v>
      </c>
      <c r="B75" s="562" t="s">
        <v>173</v>
      </c>
      <c r="C75" s="578">
        <v>3057</v>
      </c>
      <c r="D75" s="578">
        <v>2331</v>
      </c>
      <c r="E75" s="578">
        <v>1298</v>
      </c>
      <c r="F75" s="578">
        <v>527</v>
      </c>
      <c r="G75" s="578">
        <v>658</v>
      </c>
      <c r="H75" s="578">
        <v>167</v>
      </c>
      <c r="I75" s="578">
        <v>148</v>
      </c>
      <c r="J75" s="578">
        <v>64</v>
      </c>
      <c r="K75" s="578">
        <v>33</v>
      </c>
      <c r="L75" s="578">
        <v>17</v>
      </c>
      <c r="M75" s="572">
        <v>1</v>
      </c>
      <c r="N75" s="579">
        <v>0</v>
      </c>
      <c r="O75" s="578">
        <v>4</v>
      </c>
      <c r="P75" s="573">
        <f t="shared" si="1"/>
        <v>8305</v>
      </c>
    </row>
    <row r="76" spans="1:16" ht="19.899999999999999" customHeight="1">
      <c r="A76" s="577">
        <v>69</v>
      </c>
      <c r="B76" s="562" t="s">
        <v>254</v>
      </c>
      <c r="C76" s="579">
        <v>416</v>
      </c>
      <c r="D76" s="579">
        <v>400</v>
      </c>
      <c r="E76" s="579">
        <v>250</v>
      </c>
      <c r="F76" s="579">
        <v>104</v>
      </c>
      <c r="G76" s="578">
        <v>113</v>
      </c>
      <c r="H76" s="579">
        <v>34</v>
      </c>
      <c r="I76" s="579">
        <v>20</v>
      </c>
      <c r="J76" s="579">
        <v>17</v>
      </c>
      <c r="K76" s="579">
        <v>9</v>
      </c>
      <c r="L76" s="579">
        <v>3</v>
      </c>
      <c r="M76" s="572">
        <v>0</v>
      </c>
      <c r="N76" s="572">
        <v>0</v>
      </c>
      <c r="O76" s="572">
        <v>0</v>
      </c>
      <c r="P76" s="573">
        <f t="shared" si="1"/>
        <v>1366</v>
      </c>
    </row>
    <row r="77" spans="1:16" ht="19.899999999999999" customHeight="1">
      <c r="A77" s="577">
        <v>70</v>
      </c>
      <c r="B77" s="562" t="s">
        <v>255</v>
      </c>
      <c r="C77" s="578">
        <v>1843</v>
      </c>
      <c r="D77" s="578">
        <v>1472</v>
      </c>
      <c r="E77" s="578">
        <v>813</v>
      </c>
      <c r="F77" s="578">
        <v>324</v>
      </c>
      <c r="G77" s="578">
        <v>348</v>
      </c>
      <c r="H77" s="578">
        <v>104</v>
      </c>
      <c r="I77" s="578">
        <v>77</v>
      </c>
      <c r="J77" s="578">
        <v>58</v>
      </c>
      <c r="K77" s="578">
        <v>46</v>
      </c>
      <c r="L77" s="578">
        <v>9</v>
      </c>
      <c r="M77" s="572">
        <v>3</v>
      </c>
      <c r="N77" s="572">
        <v>1</v>
      </c>
      <c r="O77" s="578">
        <v>4</v>
      </c>
      <c r="P77" s="573">
        <f t="shared" si="1"/>
        <v>5102</v>
      </c>
    </row>
    <row r="78" spans="1:16" ht="19.899999999999999" customHeight="1">
      <c r="A78" s="577">
        <v>72</v>
      </c>
      <c r="B78" s="562" t="s">
        <v>256</v>
      </c>
      <c r="C78" s="578">
        <v>1762</v>
      </c>
      <c r="D78" s="578">
        <v>1402</v>
      </c>
      <c r="E78" s="578">
        <v>863</v>
      </c>
      <c r="F78" s="578">
        <v>280</v>
      </c>
      <c r="G78" s="578">
        <v>336</v>
      </c>
      <c r="H78" s="578">
        <v>94</v>
      </c>
      <c r="I78" s="578">
        <v>73</v>
      </c>
      <c r="J78" s="578">
        <v>53</v>
      </c>
      <c r="K78" s="578">
        <v>35</v>
      </c>
      <c r="L78" s="578">
        <v>6</v>
      </c>
      <c r="M78" s="578">
        <v>5</v>
      </c>
      <c r="N78" s="578">
        <v>2</v>
      </c>
      <c r="O78" s="578">
        <v>1</v>
      </c>
      <c r="P78" s="573">
        <f t="shared" si="1"/>
        <v>4912</v>
      </c>
    </row>
    <row r="79" spans="1:16" ht="19.899999999999999" customHeight="1">
      <c r="A79" s="577">
        <v>72</v>
      </c>
      <c r="B79" s="562" t="s">
        <v>257</v>
      </c>
      <c r="C79" s="579">
        <v>1596</v>
      </c>
      <c r="D79" s="578">
        <v>1412</v>
      </c>
      <c r="E79" s="578">
        <v>1146</v>
      </c>
      <c r="F79" s="578">
        <v>542</v>
      </c>
      <c r="G79" s="578">
        <v>637</v>
      </c>
      <c r="H79" s="578">
        <v>252</v>
      </c>
      <c r="I79" s="578">
        <v>216</v>
      </c>
      <c r="J79" s="578">
        <v>169</v>
      </c>
      <c r="K79" s="578">
        <v>115</v>
      </c>
      <c r="L79" s="578">
        <v>21</v>
      </c>
      <c r="M79" s="578">
        <v>10</v>
      </c>
      <c r="N79" s="572">
        <v>2</v>
      </c>
      <c r="O79" s="572">
        <v>2</v>
      </c>
      <c r="P79" s="573">
        <f t="shared" si="1"/>
        <v>6120</v>
      </c>
    </row>
    <row r="80" spans="1:16" ht="19.899999999999999" customHeight="1">
      <c r="A80" s="577">
        <v>73</v>
      </c>
      <c r="B80" s="562" t="s">
        <v>258</v>
      </c>
      <c r="C80" s="579">
        <v>723</v>
      </c>
      <c r="D80" s="579">
        <v>841</v>
      </c>
      <c r="E80" s="578">
        <v>606</v>
      </c>
      <c r="F80" s="579">
        <v>308</v>
      </c>
      <c r="G80" s="578">
        <v>455</v>
      </c>
      <c r="H80" s="578">
        <v>183</v>
      </c>
      <c r="I80" s="578">
        <v>167</v>
      </c>
      <c r="J80" s="578">
        <v>77</v>
      </c>
      <c r="K80" s="578">
        <v>39</v>
      </c>
      <c r="L80" s="578">
        <v>11</v>
      </c>
      <c r="M80" s="578">
        <v>4</v>
      </c>
      <c r="N80" s="572">
        <v>0</v>
      </c>
      <c r="O80" s="572">
        <v>8</v>
      </c>
      <c r="P80" s="573">
        <f t="shared" si="1"/>
        <v>3422</v>
      </c>
    </row>
    <row r="81" spans="1:16" ht="19.899999999999999" customHeight="1">
      <c r="A81" s="577">
        <v>74</v>
      </c>
      <c r="B81" s="562" t="s">
        <v>259</v>
      </c>
      <c r="C81" s="578">
        <v>1809</v>
      </c>
      <c r="D81" s="578">
        <v>1354</v>
      </c>
      <c r="E81" s="578">
        <v>656</v>
      </c>
      <c r="F81" s="578">
        <v>253</v>
      </c>
      <c r="G81" s="578">
        <v>263</v>
      </c>
      <c r="H81" s="578">
        <v>64</v>
      </c>
      <c r="I81" s="578">
        <v>55</v>
      </c>
      <c r="J81" s="578">
        <v>39</v>
      </c>
      <c r="K81" s="578">
        <v>27</v>
      </c>
      <c r="L81" s="578">
        <v>9</v>
      </c>
      <c r="M81" s="578">
        <v>3</v>
      </c>
      <c r="N81" s="572">
        <v>1</v>
      </c>
      <c r="O81" s="572">
        <v>0</v>
      </c>
      <c r="P81" s="573">
        <f t="shared" si="1"/>
        <v>4533</v>
      </c>
    </row>
    <row r="82" spans="1:16" ht="19.899999999999999" customHeight="1">
      <c r="A82" s="577">
        <v>75</v>
      </c>
      <c r="B82" s="562" t="s">
        <v>260</v>
      </c>
      <c r="C82" s="579">
        <v>420</v>
      </c>
      <c r="D82" s="579">
        <v>346</v>
      </c>
      <c r="E82" s="579">
        <v>219</v>
      </c>
      <c r="F82" s="579">
        <v>70</v>
      </c>
      <c r="G82" s="578">
        <v>102</v>
      </c>
      <c r="H82" s="579">
        <v>41</v>
      </c>
      <c r="I82" s="579">
        <v>22</v>
      </c>
      <c r="J82" s="579">
        <v>17</v>
      </c>
      <c r="K82" s="579">
        <v>13</v>
      </c>
      <c r="L82" s="579">
        <v>1</v>
      </c>
      <c r="M82" s="572">
        <v>0</v>
      </c>
      <c r="N82" s="572">
        <v>0</v>
      </c>
      <c r="O82" s="572">
        <v>0</v>
      </c>
      <c r="P82" s="573">
        <f t="shared" si="1"/>
        <v>1251</v>
      </c>
    </row>
    <row r="83" spans="1:16" ht="19.899999999999999" customHeight="1">
      <c r="A83" s="577">
        <v>76</v>
      </c>
      <c r="B83" s="562" t="s">
        <v>261</v>
      </c>
      <c r="C83" s="579">
        <v>702</v>
      </c>
      <c r="D83" s="579">
        <v>643</v>
      </c>
      <c r="E83" s="578">
        <v>404</v>
      </c>
      <c r="F83" s="579">
        <v>162</v>
      </c>
      <c r="G83" s="578">
        <v>204</v>
      </c>
      <c r="H83" s="578">
        <v>80</v>
      </c>
      <c r="I83" s="578">
        <v>46</v>
      </c>
      <c r="J83" s="578">
        <v>28</v>
      </c>
      <c r="K83" s="578">
        <v>21</v>
      </c>
      <c r="L83" s="579">
        <v>5</v>
      </c>
      <c r="M83" s="572">
        <v>0</v>
      </c>
      <c r="N83" s="572">
        <v>0</v>
      </c>
      <c r="O83" s="572">
        <v>0</v>
      </c>
      <c r="P83" s="573">
        <f t="shared" si="1"/>
        <v>2295</v>
      </c>
    </row>
    <row r="84" spans="1:16" ht="19.899999999999999" customHeight="1">
      <c r="A84" s="577">
        <v>77</v>
      </c>
      <c r="B84" s="562" t="s">
        <v>262</v>
      </c>
      <c r="C84" s="578">
        <v>3044</v>
      </c>
      <c r="D84" s="578">
        <v>2211</v>
      </c>
      <c r="E84" s="578">
        <v>1350</v>
      </c>
      <c r="F84" s="578">
        <v>508</v>
      </c>
      <c r="G84" s="578">
        <v>523</v>
      </c>
      <c r="H84" s="578">
        <v>156</v>
      </c>
      <c r="I84" s="578">
        <v>126</v>
      </c>
      <c r="J84" s="578">
        <v>83</v>
      </c>
      <c r="K84" s="578">
        <v>36</v>
      </c>
      <c r="L84" s="578">
        <v>15</v>
      </c>
      <c r="M84" s="578">
        <v>9</v>
      </c>
      <c r="N84" s="579">
        <v>3</v>
      </c>
      <c r="O84" s="578">
        <v>8</v>
      </c>
      <c r="P84" s="573">
        <f t="shared" si="1"/>
        <v>8072</v>
      </c>
    </row>
    <row r="85" spans="1:16" ht="19.899999999999999" customHeight="1">
      <c r="A85" s="577">
        <v>78</v>
      </c>
      <c r="B85" s="562" t="s">
        <v>263</v>
      </c>
      <c r="C85" s="578">
        <v>2009</v>
      </c>
      <c r="D85" s="578">
        <v>1484</v>
      </c>
      <c r="E85" s="578">
        <v>783</v>
      </c>
      <c r="F85" s="578">
        <v>273</v>
      </c>
      <c r="G85" s="578">
        <v>283</v>
      </c>
      <c r="H85" s="578">
        <v>95</v>
      </c>
      <c r="I85" s="578">
        <v>72</v>
      </c>
      <c r="J85" s="578">
        <v>52</v>
      </c>
      <c r="K85" s="578">
        <v>29</v>
      </c>
      <c r="L85" s="578">
        <v>9</v>
      </c>
      <c r="M85" s="578">
        <v>1</v>
      </c>
      <c r="N85" s="572">
        <v>0</v>
      </c>
      <c r="O85" s="578">
        <v>1</v>
      </c>
      <c r="P85" s="573">
        <f t="shared" si="1"/>
        <v>5091</v>
      </c>
    </row>
    <row r="86" spans="1:16" ht="19.899999999999999" customHeight="1">
      <c r="A86" s="577">
        <v>79</v>
      </c>
      <c r="B86" s="562" t="s">
        <v>264</v>
      </c>
      <c r="C86" s="579">
        <v>553</v>
      </c>
      <c r="D86" s="579">
        <v>470</v>
      </c>
      <c r="E86" s="578">
        <v>296</v>
      </c>
      <c r="F86" s="579">
        <v>139</v>
      </c>
      <c r="G86" s="578">
        <v>148</v>
      </c>
      <c r="H86" s="578">
        <v>47</v>
      </c>
      <c r="I86" s="578">
        <v>29</v>
      </c>
      <c r="J86" s="579">
        <v>22</v>
      </c>
      <c r="K86" s="578">
        <v>18</v>
      </c>
      <c r="L86" s="579">
        <v>11</v>
      </c>
      <c r="M86" s="572">
        <v>1</v>
      </c>
      <c r="N86" s="572">
        <v>1</v>
      </c>
      <c r="O86" s="572">
        <v>0</v>
      </c>
      <c r="P86" s="573">
        <f t="shared" si="1"/>
        <v>1735</v>
      </c>
    </row>
    <row r="87" spans="1:16" ht="19.899999999999999" customHeight="1">
      <c r="A87" s="577">
        <v>80</v>
      </c>
      <c r="B87" s="562" t="s">
        <v>74</v>
      </c>
      <c r="C87" s="578">
        <v>2712</v>
      </c>
      <c r="D87" s="578">
        <v>2162</v>
      </c>
      <c r="E87" s="578">
        <v>1261</v>
      </c>
      <c r="F87" s="578">
        <v>456</v>
      </c>
      <c r="G87" s="578">
        <v>505</v>
      </c>
      <c r="H87" s="578">
        <v>147</v>
      </c>
      <c r="I87" s="578">
        <v>106</v>
      </c>
      <c r="J87" s="578">
        <v>65</v>
      </c>
      <c r="K87" s="578">
        <v>50</v>
      </c>
      <c r="L87" s="578">
        <v>22</v>
      </c>
      <c r="M87" s="578">
        <v>4</v>
      </c>
      <c r="N87" s="579">
        <v>3</v>
      </c>
      <c r="O87" s="572">
        <v>2</v>
      </c>
      <c r="P87" s="573">
        <f t="shared" si="1"/>
        <v>7495</v>
      </c>
    </row>
    <row r="88" spans="1:16" ht="19.899999999999999" customHeight="1">
      <c r="A88" s="581">
        <v>81</v>
      </c>
      <c r="B88" s="582" t="s">
        <v>312</v>
      </c>
      <c r="C88" s="583">
        <v>3250</v>
      </c>
      <c r="D88" s="583">
        <v>2448</v>
      </c>
      <c r="E88" s="583">
        <v>1462</v>
      </c>
      <c r="F88" s="583">
        <v>582</v>
      </c>
      <c r="G88" s="583">
        <v>655</v>
      </c>
      <c r="H88" s="583">
        <v>217</v>
      </c>
      <c r="I88" s="583">
        <v>177</v>
      </c>
      <c r="J88" s="583">
        <v>116</v>
      </c>
      <c r="K88" s="583">
        <v>83</v>
      </c>
      <c r="L88" s="583">
        <v>31</v>
      </c>
      <c r="M88" s="579">
        <v>7</v>
      </c>
      <c r="N88" s="578">
        <v>3</v>
      </c>
      <c r="O88" s="578">
        <v>1</v>
      </c>
      <c r="P88" s="573">
        <f t="shared" si="1"/>
        <v>9032</v>
      </c>
    </row>
    <row r="89" spans="1:16" ht="22.5" customHeight="1">
      <c r="A89" s="844" t="s">
        <v>571</v>
      </c>
      <c r="B89" s="845"/>
      <c r="C89" s="584">
        <f>SUM(C8:C88)</f>
        <v>747545</v>
      </c>
      <c r="D89" s="584">
        <f t="shared" ref="D89:P89" si="2">SUM(D8:D88)</f>
        <v>575560</v>
      </c>
      <c r="E89" s="584">
        <f t="shared" si="2"/>
        <v>327268</v>
      </c>
      <c r="F89" s="584">
        <f t="shared" si="2"/>
        <v>127778</v>
      </c>
      <c r="G89" s="584">
        <f t="shared" si="2"/>
        <v>141239</v>
      </c>
      <c r="H89" s="584">
        <f t="shared" si="2"/>
        <v>44807</v>
      </c>
      <c r="I89" s="584">
        <f t="shared" si="2"/>
        <v>34923</v>
      </c>
      <c r="J89" s="584">
        <f t="shared" si="2"/>
        <v>21853</v>
      </c>
      <c r="K89" s="584">
        <f t="shared" si="2"/>
        <v>13108</v>
      </c>
      <c r="L89" s="584">
        <f t="shared" si="2"/>
        <v>3917</v>
      </c>
      <c r="M89" s="580">
        <f t="shared" si="2"/>
        <v>1103</v>
      </c>
      <c r="N89" s="576">
        <f t="shared" si="2"/>
        <v>468</v>
      </c>
      <c r="O89" s="576">
        <f t="shared" si="2"/>
        <v>610</v>
      </c>
      <c r="P89" s="576">
        <f t="shared" si="2"/>
        <v>2040179</v>
      </c>
    </row>
    <row r="90" spans="1:16" s="301" customFormat="1" ht="12.75">
      <c r="A90" s="843" t="s">
        <v>333</v>
      </c>
      <c r="B90" s="843"/>
      <c r="C90" s="843"/>
      <c r="D90" s="843"/>
      <c r="E90" s="843"/>
      <c r="F90" s="843"/>
      <c r="G90" s="843"/>
      <c r="H90" s="843"/>
      <c r="I90" s="843"/>
      <c r="J90" s="843"/>
      <c r="K90" s="843"/>
      <c r="L90" s="843"/>
      <c r="M90" s="300"/>
      <c r="N90" s="300"/>
      <c r="O90" s="300"/>
      <c r="P90" s="300"/>
    </row>
    <row r="92" spans="1:16">
      <c r="C92" s="309"/>
      <c r="D92" s="309"/>
      <c r="E92" s="309"/>
      <c r="F92" s="309"/>
      <c r="G92" s="309"/>
      <c r="H92" s="309"/>
      <c r="I92" s="309"/>
      <c r="J92" s="309"/>
      <c r="K92" s="309"/>
      <c r="L92" s="309"/>
      <c r="M92" s="309"/>
      <c r="N92" s="309"/>
      <c r="O92" s="309"/>
      <c r="P92" s="309"/>
    </row>
  </sheetData>
  <mergeCells count="10">
    <mergeCell ref="A2:O2"/>
    <mergeCell ref="A90:L90"/>
    <mergeCell ref="A89:B89"/>
    <mergeCell ref="C4:O4"/>
    <mergeCell ref="C5:O5"/>
    <mergeCell ref="A3:M3"/>
    <mergeCell ref="A4:A7"/>
    <mergeCell ref="N3:P3"/>
    <mergeCell ref="P4:P7"/>
    <mergeCell ref="B4:B7"/>
  </mergeCells>
  <phoneticPr fontId="6" type="noConversion"/>
  <printOptions horizontalCentered="1" verticalCentered="1"/>
  <pageMargins left="0" right="0" top="0.19685039370078741" bottom="0" header="0" footer="0"/>
  <pageSetup paperSize="9" scale="62"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8">
    <tabColor theme="4" tint="0.39997558519241921"/>
  </sheetPr>
  <dimension ref="A3:P91"/>
  <sheetViews>
    <sheetView showGridLines="0" topLeftCell="A73" zoomScaleNormal="100" workbookViewId="0">
      <selection activeCell="A3" sqref="A3:O3"/>
    </sheetView>
  </sheetViews>
  <sheetFormatPr defaultColWidth="9.28515625" defaultRowHeight="15"/>
  <cols>
    <col min="1" max="1" width="6.42578125" style="2" customWidth="1"/>
    <col min="2" max="2" width="18.5703125" style="2" customWidth="1"/>
    <col min="3" max="3" width="10.7109375" style="2" customWidth="1"/>
    <col min="4" max="4" width="12.7109375" style="2" customWidth="1"/>
    <col min="5" max="5" width="13" style="2" customWidth="1"/>
    <col min="6" max="6" width="14.140625" style="2" customWidth="1"/>
    <col min="7" max="7" width="11.7109375" style="2" customWidth="1"/>
    <col min="8" max="8" width="14" style="2" customWidth="1"/>
    <col min="9" max="9" width="11.28515625" style="2" customWidth="1"/>
    <col min="10" max="10" width="13" style="2" customWidth="1"/>
    <col min="11" max="11" width="13.28515625" style="2" customWidth="1"/>
    <col min="12" max="12" width="13" style="2" customWidth="1"/>
    <col min="13" max="14" width="10.7109375" style="2" customWidth="1"/>
    <col min="15" max="15" width="11.42578125" style="2" bestFit="1" customWidth="1"/>
    <col min="16" max="16" width="12.5703125" style="2" customWidth="1"/>
    <col min="17" max="16384" width="9.28515625" style="2"/>
  </cols>
  <sheetData>
    <row r="3" spans="1:16" s="12" customFormat="1" ht="27" customHeight="1">
      <c r="A3" s="825" t="s">
        <v>363</v>
      </c>
      <c r="B3" s="825"/>
      <c r="C3" s="825"/>
      <c r="D3" s="825"/>
      <c r="E3" s="825"/>
      <c r="F3" s="825"/>
      <c r="G3" s="825"/>
      <c r="H3" s="825"/>
      <c r="I3" s="825"/>
      <c r="J3" s="825"/>
      <c r="K3" s="825"/>
      <c r="L3" s="825"/>
      <c r="M3" s="825"/>
      <c r="N3" s="825"/>
      <c r="O3" s="825"/>
      <c r="P3" s="83"/>
    </row>
    <row r="4" spans="1:16" s="304" customFormat="1" ht="15" customHeight="1">
      <c r="A4" s="727" t="s">
        <v>468</v>
      </c>
      <c r="B4" s="727"/>
      <c r="C4" s="727"/>
      <c r="D4" s="727"/>
      <c r="E4" s="727"/>
      <c r="F4" s="727"/>
      <c r="G4" s="727"/>
      <c r="H4" s="727"/>
      <c r="I4" s="727"/>
      <c r="J4" s="727"/>
      <c r="K4" s="727"/>
      <c r="L4" s="727"/>
      <c r="M4" s="727"/>
      <c r="N4" s="823" t="s">
        <v>886</v>
      </c>
      <c r="O4" s="823"/>
      <c r="P4" s="823"/>
    </row>
    <row r="5" spans="1:16" ht="31.5" customHeight="1">
      <c r="A5" s="847" t="s">
        <v>576</v>
      </c>
      <c r="B5" s="848" t="s">
        <v>926</v>
      </c>
      <c r="C5" s="834" t="s">
        <v>572</v>
      </c>
      <c r="D5" s="834"/>
      <c r="E5" s="834"/>
      <c r="F5" s="834"/>
      <c r="G5" s="834"/>
      <c r="H5" s="834"/>
      <c r="I5" s="834"/>
      <c r="J5" s="834"/>
      <c r="K5" s="834"/>
      <c r="L5" s="834"/>
      <c r="M5" s="834"/>
      <c r="N5" s="834"/>
      <c r="O5" s="834"/>
      <c r="P5" s="842" t="s">
        <v>574</v>
      </c>
    </row>
    <row r="6" spans="1:16" ht="28.5" customHeight="1">
      <c r="A6" s="826"/>
      <c r="B6" s="828" t="s">
        <v>575</v>
      </c>
      <c r="C6" s="835" t="s">
        <v>579</v>
      </c>
      <c r="D6" s="840"/>
      <c r="E6" s="840"/>
      <c r="F6" s="840"/>
      <c r="G6" s="840"/>
      <c r="H6" s="840"/>
      <c r="I6" s="840"/>
      <c r="J6" s="840"/>
      <c r="K6" s="840"/>
      <c r="L6" s="840"/>
      <c r="M6" s="840"/>
      <c r="N6" s="840"/>
      <c r="O6" s="840"/>
      <c r="P6" s="835"/>
    </row>
    <row r="7" spans="1:16" ht="27" customHeight="1">
      <c r="A7" s="826"/>
      <c r="B7" s="828"/>
      <c r="C7" s="568" t="s">
        <v>153</v>
      </c>
      <c r="D7" s="568" t="s">
        <v>154</v>
      </c>
      <c r="E7" s="568" t="s">
        <v>280</v>
      </c>
      <c r="F7" s="568" t="s">
        <v>281</v>
      </c>
      <c r="G7" s="568" t="s">
        <v>282</v>
      </c>
      <c r="H7" s="568" t="s">
        <v>283</v>
      </c>
      <c r="I7" s="568" t="s">
        <v>284</v>
      </c>
      <c r="J7" s="568" t="s">
        <v>95</v>
      </c>
      <c r="K7" s="568" t="s">
        <v>155</v>
      </c>
      <c r="L7" s="568" t="s">
        <v>156</v>
      </c>
      <c r="M7" s="568" t="s">
        <v>157</v>
      </c>
      <c r="N7" s="568" t="s">
        <v>269</v>
      </c>
      <c r="O7" s="568" t="s">
        <v>232</v>
      </c>
      <c r="P7" s="835"/>
    </row>
    <row r="8" spans="1:16" ht="27" customHeight="1">
      <c r="A8" s="826"/>
      <c r="B8" s="830"/>
      <c r="C8" s="569" t="s">
        <v>557</v>
      </c>
      <c r="D8" s="569" t="s">
        <v>558</v>
      </c>
      <c r="E8" s="569" t="s">
        <v>559</v>
      </c>
      <c r="F8" s="569" t="s">
        <v>560</v>
      </c>
      <c r="G8" s="569" t="s">
        <v>561</v>
      </c>
      <c r="H8" s="569" t="s">
        <v>562</v>
      </c>
      <c r="I8" s="569" t="s">
        <v>563</v>
      </c>
      <c r="J8" s="569" t="s">
        <v>564</v>
      </c>
      <c r="K8" s="569" t="s">
        <v>565</v>
      </c>
      <c r="L8" s="569" t="s">
        <v>566</v>
      </c>
      <c r="M8" s="569" t="s">
        <v>567</v>
      </c>
      <c r="N8" s="569" t="s">
        <v>568</v>
      </c>
      <c r="O8" s="569" t="s">
        <v>569</v>
      </c>
      <c r="P8" s="835"/>
    </row>
    <row r="9" spans="1:16" ht="17.25" customHeight="1">
      <c r="A9" s="577">
        <v>1</v>
      </c>
      <c r="B9" s="562" t="s">
        <v>64</v>
      </c>
      <c r="C9" s="578">
        <v>16811</v>
      </c>
      <c r="D9" s="578">
        <v>30678</v>
      </c>
      <c r="E9" s="578">
        <v>34051</v>
      </c>
      <c r="F9" s="578">
        <v>20231</v>
      </c>
      <c r="G9" s="578">
        <v>37841</v>
      </c>
      <c r="H9" s="578">
        <v>21254</v>
      </c>
      <c r="I9" s="578">
        <v>28476</v>
      </c>
      <c r="J9" s="578">
        <v>31768</v>
      </c>
      <c r="K9" s="578">
        <v>37581</v>
      </c>
      <c r="L9" s="578">
        <v>27173</v>
      </c>
      <c r="M9" s="578">
        <v>13939</v>
      </c>
      <c r="N9" s="578">
        <v>9673</v>
      </c>
      <c r="O9" s="578">
        <v>16450</v>
      </c>
      <c r="P9" s="573">
        <f>SUM(C9:O9)</f>
        <v>325926</v>
      </c>
    </row>
    <row r="10" spans="1:16" ht="17.25" customHeight="1">
      <c r="A10" s="577">
        <v>2</v>
      </c>
      <c r="B10" s="562" t="s">
        <v>66</v>
      </c>
      <c r="C10" s="578">
        <v>3380</v>
      </c>
      <c r="D10" s="578">
        <v>5660</v>
      </c>
      <c r="E10" s="578">
        <v>5832</v>
      </c>
      <c r="F10" s="578">
        <v>3540</v>
      </c>
      <c r="G10" s="578">
        <v>7434</v>
      </c>
      <c r="H10" s="578">
        <v>4464</v>
      </c>
      <c r="I10" s="578">
        <v>4827</v>
      </c>
      <c r="J10" s="578">
        <v>6274</v>
      </c>
      <c r="K10" s="578">
        <v>12241</v>
      </c>
      <c r="L10" s="578">
        <v>5852</v>
      </c>
      <c r="M10" s="578">
        <v>2182</v>
      </c>
      <c r="N10" s="579">
        <v>1742</v>
      </c>
      <c r="O10" s="572">
        <v>0</v>
      </c>
      <c r="P10" s="573">
        <f t="shared" ref="P10:P73" si="0">SUM(C10:O10)</f>
        <v>63428</v>
      </c>
    </row>
    <row r="11" spans="1:16" ht="17.25" customHeight="1">
      <c r="A11" s="577">
        <v>3</v>
      </c>
      <c r="B11" s="562" t="s">
        <v>68</v>
      </c>
      <c r="C11" s="578">
        <v>5065</v>
      </c>
      <c r="D11" s="578">
        <v>9509</v>
      </c>
      <c r="E11" s="578">
        <v>11016</v>
      </c>
      <c r="F11" s="578">
        <v>6930</v>
      </c>
      <c r="G11" s="578">
        <v>14111</v>
      </c>
      <c r="H11" s="578">
        <v>8020</v>
      </c>
      <c r="I11" s="578">
        <v>10900</v>
      </c>
      <c r="J11" s="578">
        <v>10914</v>
      </c>
      <c r="K11" s="578">
        <v>11829</v>
      </c>
      <c r="L11" s="578">
        <v>7747</v>
      </c>
      <c r="M11" s="578">
        <v>2936</v>
      </c>
      <c r="N11" s="572">
        <v>1719</v>
      </c>
      <c r="O11" s="572">
        <v>1634</v>
      </c>
      <c r="P11" s="573">
        <f t="shared" si="0"/>
        <v>102330</v>
      </c>
    </row>
    <row r="12" spans="1:16" ht="17.25" customHeight="1">
      <c r="A12" s="577">
        <v>4</v>
      </c>
      <c r="B12" s="562" t="s">
        <v>70</v>
      </c>
      <c r="C12" s="579">
        <v>908</v>
      </c>
      <c r="D12" s="578">
        <v>1946</v>
      </c>
      <c r="E12" s="578">
        <v>2911</v>
      </c>
      <c r="F12" s="578">
        <v>1805</v>
      </c>
      <c r="G12" s="578">
        <v>3837</v>
      </c>
      <c r="H12" s="578">
        <v>2494</v>
      </c>
      <c r="I12" s="578">
        <v>2617</v>
      </c>
      <c r="J12" s="578">
        <v>2902</v>
      </c>
      <c r="K12" s="578">
        <v>4851</v>
      </c>
      <c r="L12" s="578">
        <v>5412</v>
      </c>
      <c r="M12" s="572">
        <v>1265</v>
      </c>
      <c r="N12" s="572">
        <v>0</v>
      </c>
      <c r="O12" s="572">
        <v>2300</v>
      </c>
      <c r="P12" s="573">
        <f t="shared" si="0"/>
        <v>33248</v>
      </c>
    </row>
    <row r="13" spans="1:16" ht="17.25" customHeight="1">
      <c r="A13" s="577">
        <v>5</v>
      </c>
      <c r="B13" s="562" t="s">
        <v>58</v>
      </c>
      <c r="C13" s="578">
        <v>2560</v>
      </c>
      <c r="D13" s="578">
        <v>4565</v>
      </c>
      <c r="E13" s="578">
        <v>5330</v>
      </c>
      <c r="F13" s="578">
        <v>3122</v>
      </c>
      <c r="G13" s="578">
        <v>5763</v>
      </c>
      <c r="H13" s="578">
        <v>2505</v>
      </c>
      <c r="I13" s="578">
        <v>3347</v>
      </c>
      <c r="J13" s="578">
        <v>4803</v>
      </c>
      <c r="K13" s="578">
        <v>5342</v>
      </c>
      <c r="L13" s="578">
        <v>2186</v>
      </c>
      <c r="M13" s="578">
        <v>1265</v>
      </c>
      <c r="N13" s="572">
        <v>919</v>
      </c>
      <c r="O13" s="572">
        <v>1212</v>
      </c>
      <c r="P13" s="573">
        <f t="shared" si="0"/>
        <v>42919</v>
      </c>
    </row>
    <row r="14" spans="1:16" ht="17.25" customHeight="1">
      <c r="A14" s="577">
        <v>6</v>
      </c>
      <c r="B14" s="562" t="s">
        <v>60</v>
      </c>
      <c r="C14" s="578">
        <v>57621</v>
      </c>
      <c r="D14" s="578">
        <v>97894</v>
      </c>
      <c r="E14" s="578">
        <v>114841</v>
      </c>
      <c r="F14" s="578">
        <v>75307</v>
      </c>
      <c r="G14" s="578">
        <v>147457</v>
      </c>
      <c r="H14" s="578">
        <v>83340</v>
      </c>
      <c r="I14" s="578">
        <v>103810</v>
      </c>
      <c r="J14" s="578">
        <v>107868</v>
      </c>
      <c r="K14" s="578">
        <v>132309</v>
      </c>
      <c r="L14" s="578">
        <v>82356</v>
      </c>
      <c r="M14" s="578">
        <v>39961</v>
      </c>
      <c r="N14" s="578">
        <v>33906</v>
      </c>
      <c r="O14" s="578">
        <v>125418</v>
      </c>
      <c r="P14" s="573">
        <f t="shared" si="0"/>
        <v>1202088</v>
      </c>
    </row>
    <row r="15" spans="1:16" ht="17.25" customHeight="1">
      <c r="A15" s="577">
        <v>7</v>
      </c>
      <c r="B15" s="562" t="s">
        <v>62</v>
      </c>
      <c r="C15" s="578">
        <v>31386</v>
      </c>
      <c r="D15" s="578">
        <v>56374</v>
      </c>
      <c r="E15" s="578">
        <v>62852</v>
      </c>
      <c r="F15" s="578">
        <v>39857</v>
      </c>
      <c r="G15" s="578">
        <v>73076</v>
      </c>
      <c r="H15" s="578">
        <v>37697</v>
      </c>
      <c r="I15" s="578">
        <v>43889</v>
      </c>
      <c r="J15" s="578">
        <v>53268</v>
      </c>
      <c r="K15" s="578">
        <v>93834</v>
      </c>
      <c r="L15" s="578">
        <v>95613</v>
      </c>
      <c r="M15" s="578">
        <v>48701</v>
      </c>
      <c r="N15" s="578">
        <v>17162</v>
      </c>
      <c r="O15" s="578">
        <v>27512</v>
      </c>
      <c r="P15" s="573">
        <f t="shared" si="0"/>
        <v>681221</v>
      </c>
    </row>
    <row r="16" spans="1:16" ht="17.25" customHeight="1">
      <c r="A16" s="577">
        <v>8</v>
      </c>
      <c r="B16" s="562" t="s">
        <v>235</v>
      </c>
      <c r="C16" s="578">
        <v>1695</v>
      </c>
      <c r="D16" s="578">
        <v>3105</v>
      </c>
      <c r="E16" s="578">
        <v>3317</v>
      </c>
      <c r="F16" s="578">
        <v>1630</v>
      </c>
      <c r="G16" s="578">
        <v>3759</v>
      </c>
      <c r="H16" s="578">
        <v>1920</v>
      </c>
      <c r="I16" s="578">
        <v>1720</v>
      </c>
      <c r="J16" s="578">
        <v>3136</v>
      </c>
      <c r="K16" s="578">
        <v>4698</v>
      </c>
      <c r="L16" s="579">
        <v>2997</v>
      </c>
      <c r="M16" s="579">
        <v>1231</v>
      </c>
      <c r="N16" s="572">
        <v>0</v>
      </c>
      <c r="O16" s="578">
        <v>1995</v>
      </c>
      <c r="P16" s="573">
        <f t="shared" si="0"/>
        <v>31203</v>
      </c>
    </row>
    <row r="17" spans="1:16" ht="17.25" customHeight="1">
      <c r="A17" s="577">
        <v>9</v>
      </c>
      <c r="B17" s="562" t="s">
        <v>191</v>
      </c>
      <c r="C17" s="578">
        <v>12350</v>
      </c>
      <c r="D17" s="578">
        <v>19691</v>
      </c>
      <c r="E17" s="578">
        <v>20798</v>
      </c>
      <c r="F17" s="578">
        <v>13012</v>
      </c>
      <c r="G17" s="578">
        <v>21945</v>
      </c>
      <c r="H17" s="578">
        <v>11547</v>
      </c>
      <c r="I17" s="578">
        <v>14267</v>
      </c>
      <c r="J17" s="578">
        <v>15242</v>
      </c>
      <c r="K17" s="578">
        <v>21864</v>
      </c>
      <c r="L17" s="578">
        <v>12751</v>
      </c>
      <c r="M17" s="578">
        <v>3564</v>
      </c>
      <c r="N17" s="578">
        <v>3412</v>
      </c>
      <c r="O17" s="578">
        <v>5581</v>
      </c>
      <c r="P17" s="573">
        <f t="shared" si="0"/>
        <v>176024</v>
      </c>
    </row>
    <row r="18" spans="1:16" ht="17.25" customHeight="1">
      <c r="A18" s="577">
        <v>10</v>
      </c>
      <c r="B18" s="562" t="s">
        <v>159</v>
      </c>
      <c r="C18" s="578">
        <v>12665</v>
      </c>
      <c r="D18" s="578">
        <v>22687</v>
      </c>
      <c r="E18" s="578">
        <v>24877</v>
      </c>
      <c r="F18" s="578">
        <v>15608</v>
      </c>
      <c r="G18" s="578">
        <v>26371</v>
      </c>
      <c r="H18" s="578">
        <v>14546</v>
      </c>
      <c r="I18" s="578">
        <v>16586</v>
      </c>
      <c r="J18" s="578">
        <v>19257</v>
      </c>
      <c r="K18" s="578">
        <v>21393</v>
      </c>
      <c r="L18" s="578">
        <v>12012</v>
      </c>
      <c r="M18" s="578">
        <v>5175</v>
      </c>
      <c r="N18" s="578">
        <v>3407</v>
      </c>
      <c r="O18" s="578">
        <v>13029</v>
      </c>
      <c r="P18" s="573">
        <f t="shared" si="0"/>
        <v>207613</v>
      </c>
    </row>
    <row r="19" spans="1:16" ht="17.25" customHeight="1">
      <c r="A19" s="577">
        <v>11</v>
      </c>
      <c r="B19" s="562" t="s">
        <v>160</v>
      </c>
      <c r="C19" s="578">
        <v>1901</v>
      </c>
      <c r="D19" s="578">
        <v>3058</v>
      </c>
      <c r="E19" s="578">
        <v>3632</v>
      </c>
      <c r="F19" s="578">
        <v>2255</v>
      </c>
      <c r="G19" s="578">
        <v>4178</v>
      </c>
      <c r="H19" s="578">
        <v>2194</v>
      </c>
      <c r="I19" s="578">
        <v>2812</v>
      </c>
      <c r="J19" s="578">
        <v>4009</v>
      </c>
      <c r="K19" s="578">
        <v>7536</v>
      </c>
      <c r="L19" s="578">
        <v>6637</v>
      </c>
      <c r="M19" s="578">
        <v>2965</v>
      </c>
      <c r="N19" s="572">
        <v>3313</v>
      </c>
      <c r="O19" s="578">
        <v>6107</v>
      </c>
      <c r="P19" s="573">
        <f t="shared" si="0"/>
        <v>50597</v>
      </c>
    </row>
    <row r="20" spans="1:16" ht="17.25" customHeight="1">
      <c r="A20" s="577">
        <v>12</v>
      </c>
      <c r="B20" s="562" t="s">
        <v>161</v>
      </c>
      <c r="C20" s="579">
        <v>954</v>
      </c>
      <c r="D20" s="579">
        <v>1905</v>
      </c>
      <c r="E20" s="578">
        <v>2676</v>
      </c>
      <c r="F20" s="579">
        <v>1469</v>
      </c>
      <c r="G20" s="578">
        <v>3949</v>
      </c>
      <c r="H20" s="578">
        <v>2595</v>
      </c>
      <c r="I20" s="578">
        <v>2731</v>
      </c>
      <c r="J20" s="578">
        <v>4319</v>
      </c>
      <c r="K20" s="578">
        <v>5132</v>
      </c>
      <c r="L20" s="578">
        <v>3341</v>
      </c>
      <c r="M20" s="578">
        <v>0</v>
      </c>
      <c r="N20" s="579">
        <v>1813</v>
      </c>
      <c r="O20" s="572">
        <v>1038</v>
      </c>
      <c r="P20" s="573">
        <f t="shared" si="0"/>
        <v>31922</v>
      </c>
    </row>
    <row r="21" spans="1:16" ht="17.25" customHeight="1">
      <c r="A21" s="577">
        <v>13</v>
      </c>
      <c r="B21" s="562" t="s">
        <v>162</v>
      </c>
      <c r="C21" s="579">
        <v>1099</v>
      </c>
      <c r="D21" s="578">
        <v>2074</v>
      </c>
      <c r="E21" s="578">
        <v>2341</v>
      </c>
      <c r="F21" s="579">
        <v>1437</v>
      </c>
      <c r="G21" s="578">
        <v>3767</v>
      </c>
      <c r="H21" s="578">
        <v>2860</v>
      </c>
      <c r="I21" s="578">
        <v>3333</v>
      </c>
      <c r="J21" s="578">
        <v>4233</v>
      </c>
      <c r="K21" s="578">
        <v>5916</v>
      </c>
      <c r="L21" s="579">
        <v>5180</v>
      </c>
      <c r="M21" s="572">
        <v>1900</v>
      </c>
      <c r="N21" s="572">
        <v>854</v>
      </c>
      <c r="O21" s="572">
        <v>1188</v>
      </c>
      <c r="P21" s="573">
        <f t="shared" si="0"/>
        <v>36182</v>
      </c>
    </row>
    <row r="22" spans="1:16" ht="17.25" customHeight="1">
      <c r="A22" s="577">
        <v>14</v>
      </c>
      <c r="B22" s="562" t="s">
        <v>163</v>
      </c>
      <c r="C22" s="578">
        <v>2802</v>
      </c>
      <c r="D22" s="578">
        <v>5104</v>
      </c>
      <c r="E22" s="578">
        <v>5531</v>
      </c>
      <c r="F22" s="578">
        <v>3743</v>
      </c>
      <c r="G22" s="578">
        <v>7236</v>
      </c>
      <c r="H22" s="578">
        <v>4167</v>
      </c>
      <c r="I22" s="578">
        <v>4491</v>
      </c>
      <c r="J22" s="578">
        <v>6201</v>
      </c>
      <c r="K22" s="578">
        <v>9293</v>
      </c>
      <c r="L22" s="578">
        <v>4032</v>
      </c>
      <c r="M22" s="579">
        <v>2867</v>
      </c>
      <c r="N22" s="579">
        <v>1687</v>
      </c>
      <c r="O22" s="578">
        <v>7291</v>
      </c>
      <c r="P22" s="573">
        <f t="shared" si="0"/>
        <v>64445</v>
      </c>
    </row>
    <row r="23" spans="1:16" ht="17.25" customHeight="1">
      <c r="A23" s="577">
        <v>15</v>
      </c>
      <c r="B23" s="562" t="s">
        <v>164</v>
      </c>
      <c r="C23" s="578">
        <v>2406</v>
      </c>
      <c r="D23" s="578">
        <v>4409</v>
      </c>
      <c r="E23" s="578">
        <v>4343</v>
      </c>
      <c r="F23" s="578">
        <v>2929</v>
      </c>
      <c r="G23" s="578">
        <v>4654</v>
      </c>
      <c r="H23" s="578">
        <v>2885</v>
      </c>
      <c r="I23" s="578">
        <v>3264</v>
      </c>
      <c r="J23" s="578">
        <v>3577</v>
      </c>
      <c r="K23" s="578">
        <v>5211</v>
      </c>
      <c r="L23" s="578">
        <v>1693</v>
      </c>
      <c r="M23" s="572">
        <v>0</v>
      </c>
      <c r="N23" s="572">
        <v>0</v>
      </c>
      <c r="O23" s="572">
        <v>0</v>
      </c>
      <c r="P23" s="573">
        <f t="shared" si="0"/>
        <v>35371</v>
      </c>
    </row>
    <row r="24" spans="1:16" ht="17.25" customHeight="1">
      <c r="A24" s="577">
        <v>16</v>
      </c>
      <c r="B24" s="562" t="s">
        <v>165</v>
      </c>
      <c r="C24" s="578">
        <v>30437</v>
      </c>
      <c r="D24" s="578">
        <v>56977</v>
      </c>
      <c r="E24" s="578">
        <v>64230</v>
      </c>
      <c r="F24" s="578">
        <v>42315</v>
      </c>
      <c r="G24" s="578">
        <v>84597</v>
      </c>
      <c r="H24" s="578">
        <v>51511</v>
      </c>
      <c r="I24" s="578">
        <v>63928</v>
      </c>
      <c r="J24" s="578">
        <v>77666</v>
      </c>
      <c r="K24" s="578">
        <v>98641</v>
      </c>
      <c r="L24" s="578">
        <v>59742</v>
      </c>
      <c r="M24" s="578">
        <v>38605</v>
      </c>
      <c r="N24" s="578">
        <v>18455</v>
      </c>
      <c r="O24" s="578">
        <v>69540</v>
      </c>
      <c r="P24" s="573">
        <f t="shared" si="0"/>
        <v>756644</v>
      </c>
    </row>
    <row r="25" spans="1:16" ht="17.25" customHeight="1">
      <c r="A25" s="577">
        <v>17</v>
      </c>
      <c r="B25" s="562" t="s">
        <v>166</v>
      </c>
      <c r="C25" s="578">
        <v>6293</v>
      </c>
      <c r="D25" s="578">
        <v>11507</v>
      </c>
      <c r="E25" s="578">
        <v>11563</v>
      </c>
      <c r="F25" s="578">
        <v>6933</v>
      </c>
      <c r="G25" s="578">
        <v>11512</v>
      </c>
      <c r="H25" s="578">
        <v>5583</v>
      </c>
      <c r="I25" s="578">
        <v>6295</v>
      </c>
      <c r="J25" s="578">
        <v>7768</v>
      </c>
      <c r="K25" s="578">
        <v>10160</v>
      </c>
      <c r="L25" s="578">
        <v>3540</v>
      </c>
      <c r="M25" s="578">
        <v>4779</v>
      </c>
      <c r="N25" s="579">
        <v>1757</v>
      </c>
      <c r="O25" s="578">
        <v>12601</v>
      </c>
      <c r="P25" s="573">
        <f t="shared" si="0"/>
        <v>100291</v>
      </c>
    </row>
    <row r="26" spans="1:16" ht="17.25" customHeight="1">
      <c r="A26" s="577">
        <v>18</v>
      </c>
      <c r="B26" s="562" t="s">
        <v>167</v>
      </c>
      <c r="C26" s="578">
        <v>1165</v>
      </c>
      <c r="D26" s="578">
        <v>2254</v>
      </c>
      <c r="E26" s="578">
        <v>2141</v>
      </c>
      <c r="F26" s="578">
        <v>1599</v>
      </c>
      <c r="G26" s="578">
        <v>2769</v>
      </c>
      <c r="H26" s="578">
        <v>1788</v>
      </c>
      <c r="I26" s="578">
        <v>2513</v>
      </c>
      <c r="J26" s="578">
        <v>1867</v>
      </c>
      <c r="K26" s="578">
        <v>3942</v>
      </c>
      <c r="L26" s="578">
        <v>1747</v>
      </c>
      <c r="M26" s="578">
        <v>3066</v>
      </c>
      <c r="N26" s="572">
        <v>1752</v>
      </c>
      <c r="O26" s="578">
        <v>3503</v>
      </c>
      <c r="P26" s="573">
        <f t="shared" si="0"/>
        <v>30106</v>
      </c>
    </row>
    <row r="27" spans="1:16" ht="17.25" customHeight="1">
      <c r="A27" s="577">
        <v>19</v>
      </c>
      <c r="B27" s="562" t="s">
        <v>168</v>
      </c>
      <c r="C27" s="578">
        <v>3441</v>
      </c>
      <c r="D27" s="578">
        <v>6716</v>
      </c>
      <c r="E27" s="578">
        <v>7290</v>
      </c>
      <c r="F27" s="578">
        <v>4456</v>
      </c>
      <c r="G27" s="578">
        <v>8235</v>
      </c>
      <c r="H27" s="578">
        <v>4182</v>
      </c>
      <c r="I27" s="578">
        <v>5003</v>
      </c>
      <c r="J27" s="578">
        <v>6433</v>
      </c>
      <c r="K27" s="578">
        <v>10188</v>
      </c>
      <c r="L27" s="578">
        <v>4205</v>
      </c>
      <c r="M27" s="578">
        <v>2982</v>
      </c>
      <c r="N27" s="579">
        <v>0</v>
      </c>
      <c r="O27" s="572">
        <v>1607</v>
      </c>
      <c r="P27" s="573">
        <f t="shared" si="0"/>
        <v>64738</v>
      </c>
    </row>
    <row r="28" spans="1:16" ht="17.25" customHeight="1">
      <c r="A28" s="577">
        <v>20</v>
      </c>
      <c r="B28" s="562" t="s">
        <v>169</v>
      </c>
      <c r="C28" s="578">
        <v>11031</v>
      </c>
      <c r="D28" s="578">
        <v>18221</v>
      </c>
      <c r="E28" s="578">
        <v>21228</v>
      </c>
      <c r="F28" s="578">
        <v>13248</v>
      </c>
      <c r="G28" s="578">
        <v>25895</v>
      </c>
      <c r="H28" s="578">
        <v>14085</v>
      </c>
      <c r="I28" s="578">
        <v>19910</v>
      </c>
      <c r="J28" s="578">
        <v>25407</v>
      </c>
      <c r="K28" s="578">
        <v>27980</v>
      </c>
      <c r="L28" s="578">
        <v>15678</v>
      </c>
      <c r="M28" s="578">
        <v>8029</v>
      </c>
      <c r="N28" s="579">
        <v>3473</v>
      </c>
      <c r="O28" s="578">
        <v>3403</v>
      </c>
      <c r="P28" s="573">
        <f t="shared" si="0"/>
        <v>207588</v>
      </c>
    </row>
    <row r="29" spans="1:16" ht="17.25" customHeight="1">
      <c r="A29" s="577">
        <v>21</v>
      </c>
      <c r="B29" s="562" t="s">
        <v>201</v>
      </c>
      <c r="C29" s="578">
        <v>6503</v>
      </c>
      <c r="D29" s="578">
        <v>12161</v>
      </c>
      <c r="E29" s="578">
        <v>14114</v>
      </c>
      <c r="F29" s="578">
        <v>9308</v>
      </c>
      <c r="G29" s="578">
        <v>18871</v>
      </c>
      <c r="H29" s="578">
        <v>13285</v>
      </c>
      <c r="I29" s="578">
        <v>16337</v>
      </c>
      <c r="J29" s="578">
        <v>21333</v>
      </c>
      <c r="K29" s="578">
        <v>22688</v>
      </c>
      <c r="L29" s="578">
        <v>21005</v>
      </c>
      <c r="M29" s="579">
        <v>9612</v>
      </c>
      <c r="N29" s="578">
        <v>3396</v>
      </c>
      <c r="O29" s="578">
        <v>2882</v>
      </c>
      <c r="P29" s="573">
        <f t="shared" si="0"/>
        <v>171495</v>
      </c>
    </row>
    <row r="30" spans="1:16" ht="17.25" customHeight="1">
      <c r="A30" s="577">
        <v>22</v>
      </c>
      <c r="B30" s="562" t="s">
        <v>202</v>
      </c>
      <c r="C30" s="578">
        <v>4072</v>
      </c>
      <c r="D30" s="578">
        <v>6773</v>
      </c>
      <c r="E30" s="578">
        <v>7610</v>
      </c>
      <c r="F30" s="578">
        <v>4549</v>
      </c>
      <c r="G30" s="578">
        <v>7859</v>
      </c>
      <c r="H30" s="578">
        <v>4547</v>
      </c>
      <c r="I30" s="578">
        <v>5282</v>
      </c>
      <c r="J30" s="578">
        <v>5271</v>
      </c>
      <c r="K30" s="578">
        <v>6907</v>
      </c>
      <c r="L30" s="578">
        <v>4982</v>
      </c>
      <c r="M30" s="578">
        <v>2519</v>
      </c>
      <c r="N30" s="578">
        <v>781</v>
      </c>
      <c r="O30" s="578">
        <v>3264</v>
      </c>
      <c r="P30" s="573">
        <f t="shared" si="0"/>
        <v>64416</v>
      </c>
    </row>
    <row r="31" spans="1:16" ht="17.25" customHeight="1">
      <c r="A31" s="577">
        <v>23</v>
      </c>
      <c r="B31" s="562" t="s">
        <v>203</v>
      </c>
      <c r="C31" s="578">
        <v>2978</v>
      </c>
      <c r="D31" s="578">
        <v>5908</v>
      </c>
      <c r="E31" s="578">
        <v>7659</v>
      </c>
      <c r="F31" s="578">
        <v>4942</v>
      </c>
      <c r="G31" s="578">
        <v>11371</v>
      </c>
      <c r="H31" s="578">
        <v>6770</v>
      </c>
      <c r="I31" s="578">
        <v>8502</v>
      </c>
      <c r="J31" s="578">
        <v>8251</v>
      </c>
      <c r="K31" s="578">
        <v>11903</v>
      </c>
      <c r="L31" s="578">
        <v>11025</v>
      </c>
      <c r="M31" s="579">
        <v>3551</v>
      </c>
      <c r="N31" s="578">
        <v>2368</v>
      </c>
      <c r="O31" s="578">
        <v>1097</v>
      </c>
      <c r="P31" s="573">
        <f t="shared" si="0"/>
        <v>86325</v>
      </c>
    </row>
    <row r="32" spans="1:16" ht="17.25" customHeight="1">
      <c r="A32" s="577">
        <v>24</v>
      </c>
      <c r="B32" s="562" t="s">
        <v>249</v>
      </c>
      <c r="C32" s="578">
        <v>1363</v>
      </c>
      <c r="D32" s="578">
        <v>2885</v>
      </c>
      <c r="E32" s="578">
        <v>3514</v>
      </c>
      <c r="F32" s="578">
        <v>2362</v>
      </c>
      <c r="G32" s="578">
        <v>4539</v>
      </c>
      <c r="H32" s="578">
        <v>2411</v>
      </c>
      <c r="I32" s="578">
        <v>2593</v>
      </c>
      <c r="J32" s="578">
        <v>4249</v>
      </c>
      <c r="K32" s="578">
        <v>4345</v>
      </c>
      <c r="L32" s="578">
        <v>2374</v>
      </c>
      <c r="M32" s="579">
        <v>1310</v>
      </c>
      <c r="N32" s="572">
        <v>786</v>
      </c>
      <c r="O32" s="572">
        <v>1111</v>
      </c>
      <c r="P32" s="573">
        <f t="shared" si="0"/>
        <v>33842</v>
      </c>
    </row>
    <row r="33" spans="1:16" ht="17.25" customHeight="1">
      <c r="A33" s="577">
        <v>25</v>
      </c>
      <c r="B33" s="562" t="s">
        <v>250</v>
      </c>
      <c r="C33" s="578">
        <v>3747</v>
      </c>
      <c r="D33" s="578">
        <v>6785</v>
      </c>
      <c r="E33" s="578">
        <v>7971</v>
      </c>
      <c r="F33" s="578">
        <v>5274</v>
      </c>
      <c r="G33" s="578">
        <v>10803</v>
      </c>
      <c r="H33" s="578">
        <v>6747</v>
      </c>
      <c r="I33" s="578">
        <v>7571</v>
      </c>
      <c r="J33" s="578">
        <v>13826</v>
      </c>
      <c r="K33" s="578">
        <v>12015</v>
      </c>
      <c r="L33" s="578">
        <v>7775</v>
      </c>
      <c r="M33" s="578">
        <v>2346</v>
      </c>
      <c r="N33" s="578">
        <v>1598</v>
      </c>
      <c r="O33" s="578">
        <v>10068</v>
      </c>
      <c r="P33" s="573">
        <f t="shared" si="0"/>
        <v>96526</v>
      </c>
    </row>
    <row r="34" spans="1:16" ht="17.25" customHeight="1">
      <c r="A34" s="577">
        <v>26</v>
      </c>
      <c r="B34" s="562" t="s">
        <v>4</v>
      </c>
      <c r="C34" s="578">
        <v>8746</v>
      </c>
      <c r="D34" s="578">
        <v>14975</v>
      </c>
      <c r="E34" s="578">
        <v>15580</v>
      </c>
      <c r="F34" s="578">
        <v>9963</v>
      </c>
      <c r="G34" s="578">
        <v>18302</v>
      </c>
      <c r="H34" s="578">
        <v>9564</v>
      </c>
      <c r="I34" s="578">
        <v>12700</v>
      </c>
      <c r="J34" s="578">
        <v>14031</v>
      </c>
      <c r="K34" s="578">
        <v>22323</v>
      </c>
      <c r="L34" s="578">
        <v>18455</v>
      </c>
      <c r="M34" s="578">
        <v>9979</v>
      </c>
      <c r="N34" s="578">
        <v>6233</v>
      </c>
      <c r="O34" s="578">
        <v>25091</v>
      </c>
      <c r="P34" s="573">
        <f t="shared" si="0"/>
        <v>185942</v>
      </c>
    </row>
    <row r="35" spans="1:16" ht="17.25" customHeight="1">
      <c r="A35" s="577">
        <v>27</v>
      </c>
      <c r="B35" s="562" t="s">
        <v>20</v>
      </c>
      <c r="C35" s="578">
        <v>12997</v>
      </c>
      <c r="D35" s="578">
        <v>26383</v>
      </c>
      <c r="E35" s="578">
        <v>27948</v>
      </c>
      <c r="F35" s="578">
        <v>17948</v>
      </c>
      <c r="G35" s="578">
        <v>35009</v>
      </c>
      <c r="H35" s="578">
        <v>19833</v>
      </c>
      <c r="I35" s="578">
        <v>27450</v>
      </c>
      <c r="J35" s="578">
        <v>31322</v>
      </c>
      <c r="K35" s="578">
        <v>49670</v>
      </c>
      <c r="L35" s="578">
        <v>37737</v>
      </c>
      <c r="M35" s="578">
        <v>24676</v>
      </c>
      <c r="N35" s="578">
        <v>13983</v>
      </c>
      <c r="O35" s="578">
        <v>27557</v>
      </c>
      <c r="P35" s="573">
        <f t="shared" si="0"/>
        <v>352513</v>
      </c>
    </row>
    <row r="36" spans="1:16" ht="17.25" customHeight="1">
      <c r="A36" s="577">
        <v>28</v>
      </c>
      <c r="B36" s="562" t="s">
        <v>276</v>
      </c>
      <c r="C36" s="578">
        <v>3861</v>
      </c>
      <c r="D36" s="578">
        <v>6620</v>
      </c>
      <c r="E36" s="578">
        <v>7604</v>
      </c>
      <c r="F36" s="578">
        <v>4967</v>
      </c>
      <c r="G36" s="578">
        <v>8562</v>
      </c>
      <c r="H36" s="578">
        <v>4027</v>
      </c>
      <c r="I36" s="578">
        <v>4665</v>
      </c>
      <c r="J36" s="578">
        <v>5601</v>
      </c>
      <c r="K36" s="578">
        <v>5527</v>
      </c>
      <c r="L36" s="578">
        <v>4950</v>
      </c>
      <c r="M36" s="578">
        <v>1899</v>
      </c>
      <c r="N36" s="572">
        <v>947</v>
      </c>
      <c r="O36" s="572">
        <v>0</v>
      </c>
      <c r="P36" s="573">
        <f t="shared" si="0"/>
        <v>59230</v>
      </c>
    </row>
    <row r="37" spans="1:16" ht="17.25" customHeight="1">
      <c r="A37" s="577">
        <v>29</v>
      </c>
      <c r="B37" s="562" t="s">
        <v>277</v>
      </c>
      <c r="C37" s="579">
        <v>942</v>
      </c>
      <c r="D37" s="578">
        <v>1670</v>
      </c>
      <c r="E37" s="578">
        <v>1829</v>
      </c>
      <c r="F37" s="579">
        <v>1118</v>
      </c>
      <c r="G37" s="578">
        <v>2148</v>
      </c>
      <c r="H37" s="579">
        <v>1553</v>
      </c>
      <c r="I37" s="578">
        <v>1124</v>
      </c>
      <c r="J37" s="578">
        <v>1526</v>
      </c>
      <c r="K37" s="578">
        <v>3201</v>
      </c>
      <c r="L37" s="578">
        <v>750</v>
      </c>
      <c r="M37" s="572">
        <v>0</v>
      </c>
      <c r="N37" s="572">
        <v>0</v>
      </c>
      <c r="O37" s="572">
        <v>0</v>
      </c>
      <c r="P37" s="573">
        <f t="shared" si="0"/>
        <v>15861</v>
      </c>
    </row>
    <row r="38" spans="1:16" ht="17.25" customHeight="1">
      <c r="A38" s="577">
        <v>30</v>
      </c>
      <c r="B38" s="562" t="s">
        <v>278</v>
      </c>
      <c r="C38" s="579">
        <v>456</v>
      </c>
      <c r="D38" s="579">
        <v>971</v>
      </c>
      <c r="E38" s="579">
        <v>1221</v>
      </c>
      <c r="F38" s="579">
        <v>1014</v>
      </c>
      <c r="G38" s="578">
        <v>1977</v>
      </c>
      <c r="H38" s="579">
        <v>1512</v>
      </c>
      <c r="I38" s="579">
        <v>1820</v>
      </c>
      <c r="J38" s="578">
        <v>2781</v>
      </c>
      <c r="K38" s="578">
        <v>3305</v>
      </c>
      <c r="L38" s="579">
        <v>2380</v>
      </c>
      <c r="M38" s="572">
        <v>502</v>
      </c>
      <c r="N38" s="572">
        <v>0</v>
      </c>
      <c r="O38" s="572">
        <v>9047</v>
      </c>
      <c r="P38" s="573">
        <f t="shared" si="0"/>
        <v>26986</v>
      </c>
    </row>
    <row r="39" spans="1:16" ht="17.25" customHeight="1">
      <c r="A39" s="577">
        <v>31</v>
      </c>
      <c r="B39" s="562" t="s">
        <v>146</v>
      </c>
      <c r="C39" s="578">
        <v>9144</v>
      </c>
      <c r="D39" s="578">
        <v>18803</v>
      </c>
      <c r="E39" s="578">
        <v>21735</v>
      </c>
      <c r="F39" s="578">
        <v>12365</v>
      </c>
      <c r="G39" s="578">
        <v>24059</v>
      </c>
      <c r="H39" s="578">
        <v>12293</v>
      </c>
      <c r="I39" s="578">
        <v>14815</v>
      </c>
      <c r="J39" s="578">
        <v>14213</v>
      </c>
      <c r="K39" s="578">
        <v>20838</v>
      </c>
      <c r="L39" s="578">
        <v>14519</v>
      </c>
      <c r="M39" s="578">
        <v>8600</v>
      </c>
      <c r="N39" s="578">
        <v>4263</v>
      </c>
      <c r="O39" s="578">
        <v>11832</v>
      </c>
      <c r="P39" s="573">
        <f t="shared" si="0"/>
        <v>187479</v>
      </c>
    </row>
    <row r="40" spans="1:16" ht="17.25" customHeight="1">
      <c r="A40" s="577">
        <v>32</v>
      </c>
      <c r="B40" s="562" t="s">
        <v>181</v>
      </c>
      <c r="C40" s="578">
        <v>3687</v>
      </c>
      <c r="D40" s="578">
        <v>7113</v>
      </c>
      <c r="E40" s="578">
        <v>7315</v>
      </c>
      <c r="F40" s="578">
        <v>4083</v>
      </c>
      <c r="G40" s="578">
        <v>8253</v>
      </c>
      <c r="H40" s="578">
        <v>3793</v>
      </c>
      <c r="I40" s="578">
        <v>5105</v>
      </c>
      <c r="J40" s="578">
        <v>7290</v>
      </c>
      <c r="K40" s="578">
        <v>5870</v>
      </c>
      <c r="L40" s="578">
        <v>6068</v>
      </c>
      <c r="M40" s="578">
        <v>3563</v>
      </c>
      <c r="N40" s="572">
        <v>814</v>
      </c>
      <c r="O40" s="572">
        <v>0</v>
      </c>
      <c r="P40" s="573">
        <f t="shared" si="0"/>
        <v>62954</v>
      </c>
    </row>
    <row r="41" spans="1:16" ht="17.25" customHeight="1">
      <c r="A41" s="577">
        <v>33</v>
      </c>
      <c r="B41" s="562" t="s">
        <v>6</v>
      </c>
      <c r="C41" s="578">
        <v>15525</v>
      </c>
      <c r="D41" s="578">
        <v>28159</v>
      </c>
      <c r="E41" s="578">
        <v>31189</v>
      </c>
      <c r="F41" s="578">
        <v>19135</v>
      </c>
      <c r="G41" s="578">
        <v>36096</v>
      </c>
      <c r="H41" s="578">
        <v>19857</v>
      </c>
      <c r="I41" s="578">
        <v>22865</v>
      </c>
      <c r="J41" s="578">
        <v>25167</v>
      </c>
      <c r="K41" s="578">
        <v>37566</v>
      </c>
      <c r="L41" s="578">
        <v>18077</v>
      </c>
      <c r="M41" s="578">
        <v>8337</v>
      </c>
      <c r="N41" s="578">
        <v>5409</v>
      </c>
      <c r="O41" s="578">
        <v>18859</v>
      </c>
      <c r="P41" s="573">
        <f t="shared" si="0"/>
        <v>286241</v>
      </c>
    </row>
    <row r="42" spans="1:16" ht="17.25" customHeight="1">
      <c r="A42" s="577">
        <v>34</v>
      </c>
      <c r="B42" s="562" t="s">
        <v>7</v>
      </c>
      <c r="C42" s="578">
        <v>200692</v>
      </c>
      <c r="D42" s="578">
        <v>392861</v>
      </c>
      <c r="E42" s="578">
        <v>444929</v>
      </c>
      <c r="F42" s="578">
        <v>293381</v>
      </c>
      <c r="G42" s="578">
        <v>544571</v>
      </c>
      <c r="H42" s="578">
        <v>312131</v>
      </c>
      <c r="I42" s="578">
        <v>375445</v>
      </c>
      <c r="J42" s="578">
        <v>408359</v>
      </c>
      <c r="K42" s="578">
        <v>486600</v>
      </c>
      <c r="L42" s="578">
        <v>307494</v>
      </c>
      <c r="M42" s="578">
        <v>151098</v>
      </c>
      <c r="N42" s="578">
        <v>103694</v>
      </c>
      <c r="O42" s="578">
        <v>340501</v>
      </c>
      <c r="P42" s="573">
        <f t="shared" si="0"/>
        <v>4361756</v>
      </c>
    </row>
    <row r="43" spans="1:16" ht="17.25" customHeight="1">
      <c r="A43" s="577">
        <v>35</v>
      </c>
      <c r="B43" s="562" t="s">
        <v>8</v>
      </c>
      <c r="C43" s="578">
        <v>54954</v>
      </c>
      <c r="D43" s="578">
        <v>93299</v>
      </c>
      <c r="E43" s="578">
        <v>104338</v>
      </c>
      <c r="F43" s="578">
        <v>67016</v>
      </c>
      <c r="G43" s="578">
        <v>119356</v>
      </c>
      <c r="H43" s="578">
        <v>65895</v>
      </c>
      <c r="I43" s="578">
        <v>83958</v>
      </c>
      <c r="J43" s="578">
        <v>96049</v>
      </c>
      <c r="K43" s="578">
        <v>124284</v>
      </c>
      <c r="L43" s="578">
        <v>75472</v>
      </c>
      <c r="M43" s="578">
        <v>34029</v>
      </c>
      <c r="N43" s="578">
        <v>19531</v>
      </c>
      <c r="O43" s="578">
        <v>63114</v>
      </c>
      <c r="P43" s="573">
        <f t="shared" si="0"/>
        <v>1001295</v>
      </c>
    </row>
    <row r="44" spans="1:16" ht="17.25" customHeight="1">
      <c r="A44" s="577">
        <v>36</v>
      </c>
      <c r="B44" s="562" t="s">
        <v>9</v>
      </c>
      <c r="C44" s="579">
        <v>1008</v>
      </c>
      <c r="D44" s="578">
        <v>2090</v>
      </c>
      <c r="E44" s="578">
        <v>2674</v>
      </c>
      <c r="F44" s="578">
        <v>1518</v>
      </c>
      <c r="G44" s="578">
        <v>3063</v>
      </c>
      <c r="H44" s="578">
        <v>2110</v>
      </c>
      <c r="I44" s="578">
        <v>2397</v>
      </c>
      <c r="J44" s="578">
        <v>3215</v>
      </c>
      <c r="K44" s="578">
        <v>4647</v>
      </c>
      <c r="L44" s="579">
        <v>3343</v>
      </c>
      <c r="M44" s="579">
        <v>0</v>
      </c>
      <c r="N44" s="572">
        <v>0</v>
      </c>
      <c r="O44" s="572">
        <v>0</v>
      </c>
      <c r="P44" s="573">
        <f t="shared" si="0"/>
        <v>26065</v>
      </c>
    </row>
    <row r="45" spans="1:16" ht="17.25" customHeight="1">
      <c r="A45" s="577">
        <v>37</v>
      </c>
      <c r="B45" s="562" t="s">
        <v>10</v>
      </c>
      <c r="C45" s="578">
        <v>3198</v>
      </c>
      <c r="D45" s="578">
        <v>5323</v>
      </c>
      <c r="E45" s="578">
        <v>5937</v>
      </c>
      <c r="F45" s="578">
        <v>3723</v>
      </c>
      <c r="G45" s="578">
        <v>7355</v>
      </c>
      <c r="H45" s="578">
        <v>3256</v>
      </c>
      <c r="I45" s="578">
        <v>4450</v>
      </c>
      <c r="J45" s="578">
        <v>7023</v>
      </c>
      <c r="K45" s="578">
        <v>7874</v>
      </c>
      <c r="L45" s="578">
        <v>4089</v>
      </c>
      <c r="M45" s="579">
        <v>2102</v>
      </c>
      <c r="N45" s="572">
        <v>0</v>
      </c>
      <c r="O45" s="572">
        <v>0</v>
      </c>
      <c r="P45" s="573">
        <f t="shared" si="0"/>
        <v>54330</v>
      </c>
    </row>
    <row r="46" spans="1:16" ht="17.25" customHeight="1">
      <c r="A46" s="577">
        <v>38</v>
      </c>
      <c r="B46" s="562" t="s">
        <v>11</v>
      </c>
      <c r="C46" s="578">
        <v>15123</v>
      </c>
      <c r="D46" s="578">
        <v>21190</v>
      </c>
      <c r="E46" s="578">
        <v>24668</v>
      </c>
      <c r="F46" s="578">
        <v>15597</v>
      </c>
      <c r="G46" s="578">
        <v>29368</v>
      </c>
      <c r="H46" s="578">
        <v>18642</v>
      </c>
      <c r="I46" s="578">
        <v>22814</v>
      </c>
      <c r="J46" s="578">
        <v>22786</v>
      </c>
      <c r="K46" s="578">
        <v>26979</v>
      </c>
      <c r="L46" s="578">
        <v>18324</v>
      </c>
      <c r="M46" s="578">
        <v>11680</v>
      </c>
      <c r="N46" s="578">
        <v>5184</v>
      </c>
      <c r="O46" s="578">
        <v>18883</v>
      </c>
      <c r="P46" s="573">
        <f t="shared" si="0"/>
        <v>251238</v>
      </c>
    </row>
    <row r="47" spans="1:16" ht="17.25" customHeight="1">
      <c r="A47" s="577">
        <v>39</v>
      </c>
      <c r="B47" s="562" t="s">
        <v>12</v>
      </c>
      <c r="C47" s="578">
        <v>3388</v>
      </c>
      <c r="D47" s="578">
        <v>5927</v>
      </c>
      <c r="E47" s="578">
        <v>6657</v>
      </c>
      <c r="F47" s="578">
        <v>3955</v>
      </c>
      <c r="G47" s="578">
        <v>7139</v>
      </c>
      <c r="H47" s="578">
        <v>3914</v>
      </c>
      <c r="I47" s="578">
        <v>5412</v>
      </c>
      <c r="J47" s="578">
        <v>5799</v>
      </c>
      <c r="K47" s="578">
        <v>10829</v>
      </c>
      <c r="L47" s="578">
        <v>7757</v>
      </c>
      <c r="M47" s="578">
        <v>1605</v>
      </c>
      <c r="N47" s="579">
        <v>2745</v>
      </c>
      <c r="O47" s="578">
        <v>8549</v>
      </c>
      <c r="P47" s="573">
        <f t="shared" si="0"/>
        <v>73676</v>
      </c>
    </row>
    <row r="48" spans="1:16" ht="17.25" customHeight="1">
      <c r="A48" s="577">
        <v>40</v>
      </c>
      <c r="B48" s="562" t="s">
        <v>13</v>
      </c>
      <c r="C48" s="578">
        <v>1682</v>
      </c>
      <c r="D48" s="578">
        <v>2929</v>
      </c>
      <c r="E48" s="578">
        <v>3009</v>
      </c>
      <c r="F48" s="578">
        <v>1733</v>
      </c>
      <c r="G48" s="578">
        <v>3323</v>
      </c>
      <c r="H48" s="578">
        <v>1643</v>
      </c>
      <c r="I48" s="578">
        <v>2341</v>
      </c>
      <c r="J48" s="578">
        <v>2013</v>
      </c>
      <c r="K48" s="578">
        <v>2311</v>
      </c>
      <c r="L48" s="578">
        <v>1628</v>
      </c>
      <c r="M48" s="572">
        <v>1926</v>
      </c>
      <c r="N48" s="572">
        <v>0</v>
      </c>
      <c r="O48" s="578">
        <v>3094</v>
      </c>
      <c r="P48" s="573">
        <f t="shared" si="0"/>
        <v>27632</v>
      </c>
    </row>
    <row r="49" spans="1:16" ht="17.25" customHeight="1">
      <c r="A49" s="577">
        <v>41</v>
      </c>
      <c r="B49" s="562" t="s">
        <v>89</v>
      </c>
      <c r="C49" s="578">
        <v>16421</v>
      </c>
      <c r="D49" s="578">
        <v>33549</v>
      </c>
      <c r="E49" s="578">
        <v>39766</v>
      </c>
      <c r="F49" s="578">
        <v>27371</v>
      </c>
      <c r="G49" s="578">
        <v>55957</v>
      </c>
      <c r="H49" s="578">
        <v>34333</v>
      </c>
      <c r="I49" s="578">
        <v>46511</v>
      </c>
      <c r="J49" s="578">
        <v>58781</v>
      </c>
      <c r="K49" s="578">
        <v>84511</v>
      </c>
      <c r="L49" s="578">
        <v>62998</v>
      </c>
      <c r="M49" s="578">
        <v>33760</v>
      </c>
      <c r="N49" s="578">
        <v>27484</v>
      </c>
      <c r="O49" s="578">
        <v>57620</v>
      </c>
      <c r="P49" s="573">
        <f t="shared" si="0"/>
        <v>579062</v>
      </c>
    </row>
    <row r="50" spans="1:16" ht="17.25" customHeight="1">
      <c r="A50" s="577">
        <v>42</v>
      </c>
      <c r="B50" s="562" t="s">
        <v>279</v>
      </c>
      <c r="C50" s="578">
        <v>18919</v>
      </c>
      <c r="D50" s="578">
        <v>33846</v>
      </c>
      <c r="E50" s="578">
        <v>36243</v>
      </c>
      <c r="F50" s="578">
        <v>22970</v>
      </c>
      <c r="G50" s="578">
        <v>43350</v>
      </c>
      <c r="H50" s="578">
        <v>24701</v>
      </c>
      <c r="I50" s="578">
        <v>30207</v>
      </c>
      <c r="J50" s="578">
        <v>34278</v>
      </c>
      <c r="K50" s="578">
        <v>40699</v>
      </c>
      <c r="L50" s="578">
        <v>24997</v>
      </c>
      <c r="M50" s="578">
        <v>6502</v>
      </c>
      <c r="N50" s="578">
        <v>9349</v>
      </c>
      <c r="O50" s="572">
        <v>26335</v>
      </c>
      <c r="P50" s="573">
        <f t="shared" si="0"/>
        <v>352396</v>
      </c>
    </row>
    <row r="51" spans="1:16" ht="17.25" customHeight="1">
      <c r="A51" s="577">
        <v>43</v>
      </c>
      <c r="B51" s="562" t="s">
        <v>84</v>
      </c>
      <c r="C51" s="578">
        <v>4422</v>
      </c>
      <c r="D51" s="578">
        <v>7248</v>
      </c>
      <c r="E51" s="578">
        <v>8254</v>
      </c>
      <c r="F51" s="578">
        <v>5140</v>
      </c>
      <c r="G51" s="578">
        <v>8964</v>
      </c>
      <c r="H51" s="578">
        <v>4840</v>
      </c>
      <c r="I51" s="578">
        <v>6404</v>
      </c>
      <c r="J51" s="578">
        <v>8749</v>
      </c>
      <c r="K51" s="578">
        <v>13175</v>
      </c>
      <c r="L51" s="578">
        <v>8232</v>
      </c>
      <c r="M51" s="578">
        <v>6875</v>
      </c>
      <c r="N51" s="579">
        <v>3552</v>
      </c>
      <c r="O51" s="578">
        <v>7290</v>
      </c>
      <c r="P51" s="573">
        <f t="shared" si="0"/>
        <v>93145</v>
      </c>
    </row>
    <row r="52" spans="1:16" ht="17.25" customHeight="1">
      <c r="A52" s="577">
        <v>44</v>
      </c>
      <c r="B52" s="562" t="s">
        <v>85</v>
      </c>
      <c r="C52" s="578">
        <v>5042</v>
      </c>
      <c r="D52" s="578">
        <v>9325</v>
      </c>
      <c r="E52" s="578">
        <v>10058</v>
      </c>
      <c r="F52" s="578">
        <v>6572</v>
      </c>
      <c r="G52" s="578">
        <v>12747</v>
      </c>
      <c r="H52" s="578">
        <v>7566</v>
      </c>
      <c r="I52" s="578">
        <v>10753</v>
      </c>
      <c r="J52" s="578">
        <v>12283</v>
      </c>
      <c r="K52" s="578">
        <v>12411</v>
      </c>
      <c r="L52" s="578">
        <v>11843</v>
      </c>
      <c r="M52" s="578">
        <v>4483</v>
      </c>
      <c r="N52" s="578">
        <v>2365</v>
      </c>
      <c r="O52" s="578">
        <v>10419</v>
      </c>
      <c r="P52" s="573">
        <f t="shared" si="0"/>
        <v>115867</v>
      </c>
    </row>
    <row r="53" spans="1:16" ht="17.25" customHeight="1">
      <c r="A53" s="577">
        <v>45</v>
      </c>
      <c r="B53" s="562" t="s">
        <v>86</v>
      </c>
      <c r="C53" s="578">
        <v>11286</v>
      </c>
      <c r="D53" s="578">
        <v>20162</v>
      </c>
      <c r="E53" s="578">
        <v>21594</v>
      </c>
      <c r="F53" s="578">
        <v>13114</v>
      </c>
      <c r="G53" s="578">
        <v>23289</v>
      </c>
      <c r="H53" s="578">
        <v>13920</v>
      </c>
      <c r="I53" s="578">
        <v>17031</v>
      </c>
      <c r="J53" s="578">
        <v>20684</v>
      </c>
      <c r="K53" s="578">
        <v>40295</v>
      </c>
      <c r="L53" s="578">
        <v>29623</v>
      </c>
      <c r="M53" s="578">
        <v>14579</v>
      </c>
      <c r="N53" s="578">
        <v>6073</v>
      </c>
      <c r="O53" s="578">
        <v>38458</v>
      </c>
      <c r="P53" s="573">
        <f t="shared" si="0"/>
        <v>270108</v>
      </c>
    </row>
    <row r="54" spans="1:16" ht="17.25" customHeight="1">
      <c r="A54" s="577">
        <v>46</v>
      </c>
      <c r="B54" s="562" t="s">
        <v>366</v>
      </c>
      <c r="C54" s="578">
        <v>6831</v>
      </c>
      <c r="D54" s="578">
        <v>11318</v>
      </c>
      <c r="E54" s="578">
        <v>12806</v>
      </c>
      <c r="F54" s="578">
        <v>8176</v>
      </c>
      <c r="G54" s="578">
        <v>16083</v>
      </c>
      <c r="H54" s="578">
        <v>9399</v>
      </c>
      <c r="I54" s="578">
        <v>11365</v>
      </c>
      <c r="J54" s="578">
        <v>13848</v>
      </c>
      <c r="K54" s="578">
        <v>28382</v>
      </c>
      <c r="L54" s="578">
        <v>23337</v>
      </c>
      <c r="M54" s="578">
        <v>10846</v>
      </c>
      <c r="N54" s="578">
        <v>5307</v>
      </c>
      <c r="O54" s="578">
        <v>9358</v>
      </c>
      <c r="P54" s="573">
        <f t="shared" si="0"/>
        <v>167056</v>
      </c>
    </row>
    <row r="55" spans="1:16" ht="17.25" customHeight="1">
      <c r="A55" s="577">
        <v>47</v>
      </c>
      <c r="B55" s="562" t="s">
        <v>87</v>
      </c>
      <c r="C55" s="578">
        <v>2116</v>
      </c>
      <c r="D55" s="578">
        <v>4380</v>
      </c>
      <c r="E55" s="578">
        <v>6421</v>
      </c>
      <c r="F55" s="578">
        <v>4886</v>
      </c>
      <c r="G55" s="578">
        <v>13052</v>
      </c>
      <c r="H55" s="578">
        <v>9488</v>
      </c>
      <c r="I55" s="578">
        <v>14033</v>
      </c>
      <c r="J55" s="578">
        <v>10139</v>
      </c>
      <c r="K55" s="578">
        <v>17777</v>
      </c>
      <c r="L55" s="578">
        <v>8293</v>
      </c>
      <c r="M55" s="579">
        <v>4574</v>
      </c>
      <c r="N55" s="579">
        <v>3416</v>
      </c>
      <c r="O55" s="578">
        <v>1383</v>
      </c>
      <c r="P55" s="573">
        <f t="shared" si="0"/>
        <v>99958</v>
      </c>
    </row>
    <row r="56" spans="1:16" ht="17.25" customHeight="1">
      <c r="A56" s="577">
        <v>48</v>
      </c>
      <c r="B56" s="562" t="s">
        <v>195</v>
      </c>
      <c r="C56" s="578">
        <v>15960</v>
      </c>
      <c r="D56" s="578">
        <v>29765</v>
      </c>
      <c r="E56" s="578">
        <v>31933</v>
      </c>
      <c r="F56" s="578">
        <v>20954</v>
      </c>
      <c r="G56" s="578">
        <v>37962</v>
      </c>
      <c r="H56" s="578">
        <v>18015</v>
      </c>
      <c r="I56" s="578">
        <v>20412</v>
      </c>
      <c r="J56" s="578">
        <v>25101</v>
      </c>
      <c r="K56" s="578">
        <v>31946</v>
      </c>
      <c r="L56" s="578">
        <v>19857</v>
      </c>
      <c r="M56" s="578">
        <v>9074</v>
      </c>
      <c r="N56" s="579">
        <v>4336</v>
      </c>
      <c r="O56" s="578">
        <v>6312</v>
      </c>
      <c r="P56" s="573">
        <f t="shared" si="0"/>
        <v>271627</v>
      </c>
    </row>
    <row r="57" spans="1:16" ht="17.25" customHeight="1">
      <c r="A57" s="577">
        <v>49</v>
      </c>
      <c r="B57" s="562" t="s">
        <v>196</v>
      </c>
      <c r="C57" s="579">
        <v>839</v>
      </c>
      <c r="D57" s="578">
        <v>1645</v>
      </c>
      <c r="E57" s="578">
        <v>2359</v>
      </c>
      <c r="F57" s="579">
        <v>1749</v>
      </c>
      <c r="G57" s="578">
        <v>3300</v>
      </c>
      <c r="H57" s="578">
        <v>2441</v>
      </c>
      <c r="I57" s="578">
        <v>3580</v>
      </c>
      <c r="J57" s="578">
        <v>3743</v>
      </c>
      <c r="K57" s="578">
        <v>4382</v>
      </c>
      <c r="L57" s="578">
        <v>3405</v>
      </c>
      <c r="M57" s="572">
        <v>1859</v>
      </c>
      <c r="N57" s="572">
        <v>1520</v>
      </c>
      <c r="O57" s="572">
        <v>1430</v>
      </c>
      <c r="P57" s="573">
        <f t="shared" si="0"/>
        <v>32252</v>
      </c>
    </row>
    <row r="58" spans="1:16" ht="17.25" customHeight="1">
      <c r="A58" s="577">
        <v>50</v>
      </c>
      <c r="B58" s="562" t="s">
        <v>197</v>
      </c>
      <c r="C58" s="578">
        <v>2699</v>
      </c>
      <c r="D58" s="578">
        <v>5265</v>
      </c>
      <c r="E58" s="578">
        <v>6104</v>
      </c>
      <c r="F58" s="578">
        <v>3366</v>
      </c>
      <c r="G58" s="578">
        <v>7250</v>
      </c>
      <c r="H58" s="578">
        <v>3382</v>
      </c>
      <c r="I58" s="578">
        <v>4923</v>
      </c>
      <c r="J58" s="578">
        <v>5753</v>
      </c>
      <c r="K58" s="578">
        <v>4677</v>
      </c>
      <c r="L58" s="578">
        <v>2486</v>
      </c>
      <c r="M58" s="572">
        <v>0</v>
      </c>
      <c r="N58" s="572">
        <v>0</v>
      </c>
      <c r="O58" s="572">
        <v>0</v>
      </c>
      <c r="P58" s="573">
        <f t="shared" si="0"/>
        <v>45905</v>
      </c>
    </row>
    <row r="59" spans="1:16" ht="17.25" customHeight="1">
      <c r="A59" s="577">
        <v>51</v>
      </c>
      <c r="B59" s="562" t="s">
        <v>198</v>
      </c>
      <c r="C59" s="578">
        <v>2855</v>
      </c>
      <c r="D59" s="578">
        <v>4538</v>
      </c>
      <c r="E59" s="578">
        <v>4823</v>
      </c>
      <c r="F59" s="578">
        <v>3018</v>
      </c>
      <c r="G59" s="578">
        <v>5680</v>
      </c>
      <c r="H59" s="578">
        <v>3174</v>
      </c>
      <c r="I59" s="578">
        <v>3290</v>
      </c>
      <c r="J59" s="578">
        <v>3922</v>
      </c>
      <c r="K59" s="578">
        <v>6531</v>
      </c>
      <c r="L59" s="578">
        <v>2400</v>
      </c>
      <c r="M59" s="579">
        <v>0</v>
      </c>
      <c r="N59" s="572">
        <v>0</v>
      </c>
      <c r="O59" s="572">
        <v>0</v>
      </c>
      <c r="P59" s="573">
        <f t="shared" si="0"/>
        <v>40231</v>
      </c>
    </row>
    <row r="60" spans="1:16" ht="17.25" customHeight="1">
      <c r="A60" s="577">
        <v>52</v>
      </c>
      <c r="B60" s="562" t="s">
        <v>199</v>
      </c>
      <c r="C60" s="578">
        <v>5780</v>
      </c>
      <c r="D60" s="578">
        <v>9747</v>
      </c>
      <c r="E60" s="578">
        <v>11211</v>
      </c>
      <c r="F60" s="578">
        <v>6703</v>
      </c>
      <c r="G60" s="578">
        <v>11956</v>
      </c>
      <c r="H60" s="578">
        <v>6521</v>
      </c>
      <c r="I60" s="578">
        <v>7223</v>
      </c>
      <c r="J60" s="578">
        <v>7229</v>
      </c>
      <c r="K60" s="578">
        <v>10166</v>
      </c>
      <c r="L60" s="578">
        <v>11419</v>
      </c>
      <c r="M60" s="578">
        <v>3130</v>
      </c>
      <c r="N60" s="578">
        <v>778</v>
      </c>
      <c r="O60" s="572">
        <v>0</v>
      </c>
      <c r="P60" s="573">
        <f t="shared" si="0"/>
        <v>91863</v>
      </c>
    </row>
    <row r="61" spans="1:16" ht="17.25" customHeight="1">
      <c r="A61" s="577">
        <v>53</v>
      </c>
      <c r="B61" s="562" t="s">
        <v>200</v>
      </c>
      <c r="C61" s="578">
        <v>3164</v>
      </c>
      <c r="D61" s="578">
        <v>5285</v>
      </c>
      <c r="E61" s="578">
        <v>6043</v>
      </c>
      <c r="F61" s="578">
        <v>3810</v>
      </c>
      <c r="G61" s="578">
        <v>7546</v>
      </c>
      <c r="H61" s="578">
        <v>3858</v>
      </c>
      <c r="I61" s="578">
        <v>4534</v>
      </c>
      <c r="J61" s="578">
        <v>4161</v>
      </c>
      <c r="K61" s="578">
        <v>11293</v>
      </c>
      <c r="L61" s="578">
        <v>5269</v>
      </c>
      <c r="M61" s="578">
        <v>1817</v>
      </c>
      <c r="N61" s="572">
        <v>0</v>
      </c>
      <c r="O61" s="572">
        <v>1280</v>
      </c>
      <c r="P61" s="573">
        <f t="shared" si="0"/>
        <v>58060</v>
      </c>
    </row>
    <row r="62" spans="1:16" ht="17.25" customHeight="1">
      <c r="A62" s="577">
        <v>54</v>
      </c>
      <c r="B62" s="562" t="s">
        <v>317</v>
      </c>
      <c r="C62" s="578">
        <v>9376</v>
      </c>
      <c r="D62" s="578">
        <v>17192</v>
      </c>
      <c r="E62" s="578">
        <v>19792</v>
      </c>
      <c r="F62" s="578">
        <v>12219</v>
      </c>
      <c r="G62" s="578">
        <v>22501</v>
      </c>
      <c r="H62" s="578">
        <v>12210</v>
      </c>
      <c r="I62" s="578">
        <v>15519</v>
      </c>
      <c r="J62" s="578">
        <v>18376</v>
      </c>
      <c r="K62" s="578">
        <v>22495</v>
      </c>
      <c r="L62" s="578">
        <v>17948</v>
      </c>
      <c r="M62" s="578">
        <v>7396</v>
      </c>
      <c r="N62" s="578">
        <v>6271</v>
      </c>
      <c r="O62" s="578">
        <v>21202</v>
      </c>
      <c r="P62" s="573">
        <f t="shared" si="0"/>
        <v>202497</v>
      </c>
    </row>
    <row r="63" spans="1:16" ht="17.25" customHeight="1">
      <c r="A63" s="577">
        <v>55</v>
      </c>
      <c r="B63" s="562" t="s">
        <v>318</v>
      </c>
      <c r="C63" s="578">
        <v>10103</v>
      </c>
      <c r="D63" s="578">
        <v>19426</v>
      </c>
      <c r="E63" s="578">
        <v>23822</v>
      </c>
      <c r="F63" s="578">
        <v>14906</v>
      </c>
      <c r="G63" s="578">
        <v>23932</v>
      </c>
      <c r="H63" s="578">
        <v>12926</v>
      </c>
      <c r="I63" s="578">
        <v>15200</v>
      </c>
      <c r="J63" s="578">
        <v>17523</v>
      </c>
      <c r="K63" s="578">
        <v>20846</v>
      </c>
      <c r="L63" s="578">
        <v>12834</v>
      </c>
      <c r="M63" s="578">
        <v>5301</v>
      </c>
      <c r="N63" s="578">
        <v>7571</v>
      </c>
      <c r="O63" s="578">
        <v>2443</v>
      </c>
      <c r="P63" s="573">
        <f t="shared" si="0"/>
        <v>186833</v>
      </c>
    </row>
    <row r="64" spans="1:16" ht="17.25" customHeight="1">
      <c r="A64" s="577">
        <v>56</v>
      </c>
      <c r="B64" s="562" t="s">
        <v>233</v>
      </c>
      <c r="C64" s="579">
        <v>716</v>
      </c>
      <c r="D64" s="578">
        <v>1773</v>
      </c>
      <c r="E64" s="578">
        <v>2258</v>
      </c>
      <c r="F64" s="579">
        <v>1594</v>
      </c>
      <c r="G64" s="578">
        <v>2980</v>
      </c>
      <c r="H64" s="578">
        <v>2432</v>
      </c>
      <c r="I64" s="578">
        <v>3008</v>
      </c>
      <c r="J64" s="578">
        <v>2856</v>
      </c>
      <c r="K64" s="578">
        <v>3903</v>
      </c>
      <c r="L64" s="578">
        <v>3876</v>
      </c>
      <c r="M64" s="572">
        <v>2495</v>
      </c>
      <c r="N64" s="579">
        <v>787</v>
      </c>
      <c r="O64" s="572">
        <v>2446</v>
      </c>
      <c r="P64" s="573">
        <f t="shared" si="0"/>
        <v>31124</v>
      </c>
    </row>
    <row r="65" spans="1:16" ht="17.25" customHeight="1">
      <c r="A65" s="577">
        <v>57</v>
      </c>
      <c r="B65" s="562" t="s">
        <v>25</v>
      </c>
      <c r="C65" s="578">
        <v>1596</v>
      </c>
      <c r="D65" s="578">
        <v>3293</v>
      </c>
      <c r="E65" s="578">
        <v>3714</v>
      </c>
      <c r="F65" s="578">
        <v>2117</v>
      </c>
      <c r="G65" s="578">
        <v>2980</v>
      </c>
      <c r="H65" s="578">
        <v>1608</v>
      </c>
      <c r="I65" s="578">
        <v>1941</v>
      </c>
      <c r="J65" s="578">
        <v>3968</v>
      </c>
      <c r="K65" s="578">
        <v>4282</v>
      </c>
      <c r="L65" s="578">
        <v>1944</v>
      </c>
      <c r="M65" s="572">
        <v>0</v>
      </c>
      <c r="N65" s="572">
        <v>0</v>
      </c>
      <c r="O65" s="572">
        <v>0</v>
      </c>
      <c r="P65" s="573">
        <f t="shared" si="0"/>
        <v>27443</v>
      </c>
    </row>
    <row r="66" spans="1:16" ht="17.25" customHeight="1">
      <c r="A66" s="577">
        <v>58</v>
      </c>
      <c r="B66" s="562" t="s">
        <v>26</v>
      </c>
      <c r="C66" s="578">
        <v>3762</v>
      </c>
      <c r="D66" s="578">
        <v>7326</v>
      </c>
      <c r="E66" s="578">
        <v>8681</v>
      </c>
      <c r="F66" s="578">
        <v>5537</v>
      </c>
      <c r="G66" s="578">
        <v>11325</v>
      </c>
      <c r="H66" s="578">
        <v>6202</v>
      </c>
      <c r="I66" s="578">
        <v>7166</v>
      </c>
      <c r="J66" s="578">
        <v>7311</v>
      </c>
      <c r="K66" s="578">
        <v>10313</v>
      </c>
      <c r="L66" s="578">
        <v>7595</v>
      </c>
      <c r="M66" s="578">
        <v>4470</v>
      </c>
      <c r="N66" s="579">
        <v>820</v>
      </c>
      <c r="O66" s="578">
        <v>4845</v>
      </c>
      <c r="P66" s="573">
        <f t="shared" si="0"/>
        <v>85353</v>
      </c>
    </row>
    <row r="67" spans="1:16" ht="17.25" customHeight="1">
      <c r="A67" s="577">
        <v>59</v>
      </c>
      <c r="B67" s="562" t="s">
        <v>27</v>
      </c>
      <c r="C67" s="578">
        <v>9472</v>
      </c>
      <c r="D67" s="578">
        <v>17358</v>
      </c>
      <c r="E67" s="578">
        <v>20451</v>
      </c>
      <c r="F67" s="578">
        <v>13350</v>
      </c>
      <c r="G67" s="578">
        <v>24332</v>
      </c>
      <c r="H67" s="578">
        <v>15039</v>
      </c>
      <c r="I67" s="578">
        <v>20630</v>
      </c>
      <c r="J67" s="578">
        <v>30062</v>
      </c>
      <c r="K67" s="578">
        <v>61292</v>
      </c>
      <c r="L67" s="578">
        <v>43628</v>
      </c>
      <c r="M67" s="578">
        <v>21726</v>
      </c>
      <c r="N67" s="578">
        <v>10368</v>
      </c>
      <c r="O67" s="578">
        <v>26092</v>
      </c>
      <c r="P67" s="573">
        <f t="shared" si="0"/>
        <v>313800</v>
      </c>
    </row>
    <row r="68" spans="1:16" ht="17.25" customHeight="1">
      <c r="A68" s="577">
        <v>60</v>
      </c>
      <c r="B68" s="562" t="s">
        <v>210</v>
      </c>
      <c r="C68" s="578">
        <v>3742</v>
      </c>
      <c r="D68" s="578">
        <v>6386</v>
      </c>
      <c r="E68" s="578">
        <v>7018</v>
      </c>
      <c r="F68" s="578">
        <v>4390</v>
      </c>
      <c r="G68" s="578">
        <v>8705</v>
      </c>
      <c r="H68" s="578">
        <v>4251</v>
      </c>
      <c r="I68" s="578">
        <v>4584</v>
      </c>
      <c r="J68" s="578">
        <v>6327</v>
      </c>
      <c r="K68" s="578">
        <v>8301</v>
      </c>
      <c r="L68" s="578">
        <v>6721</v>
      </c>
      <c r="M68" s="579">
        <v>4676</v>
      </c>
      <c r="N68" s="572">
        <v>755</v>
      </c>
      <c r="O68" s="572">
        <v>2006</v>
      </c>
      <c r="P68" s="573">
        <f t="shared" si="0"/>
        <v>67862</v>
      </c>
    </row>
    <row r="69" spans="1:16" ht="17.25" customHeight="1">
      <c r="A69" s="577">
        <v>61</v>
      </c>
      <c r="B69" s="562" t="s">
        <v>211</v>
      </c>
      <c r="C69" s="578">
        <v>7479</v>
      </c>
      <c r="D69" s="578">
        <v>13271</v>
      </c>
      <c r="E69" s="578">
        <v>15294</v>
      </c>
      <c r="F69" s="578">
        <v>9861</v>
      </c>
      <c r="G69" s="578">
        <v>19466</v>
      </c>
      <c r="H69" s="578">
        <v>9084</v>
      </c>
      <c r="I69" s="578">
        <v>9980</v>
      </c>
      <c r="J69" s="578">
        <v>10817</v>
      </c>
      <c r="K69" s="578">
        <v>12364</v>
      </c>
      <c r="L69" s="578">
        <v>7868</v>
      </c>
      <c r="M69" s="578">
        <v>3586</v>
      </c>
      <c r="N69" s="579">
        <v>2622</v>
      </c>
      <c r="O69" s="572">
        <v>1003</v>
      </c>
      <c r="P69" s="573">
        <f t="shared" si="0"/>
        <v>122695</v>
      </c>
    </row>
    <row r="70" spans="1:16" ht="17.25" customHeight="1">
      <c r="A70" s="577">
        <v>62</v>
      </c>
      <c r="B70" s="562" t="s">
        <v>212</v>
      </c>
      <c r="C70" s="579">
        <v>578</v>
      </c>
      <c r="D70" s="579">
        <v>1023</v>
      </c>
      <c r="E70" s="579">
        <v>1171</v>
      </c>
      <c r="F70" s="579">
        <v>784</v>
      </c>
      <c r="G70" s="578">
        <v>1549</v>
      </c>
      <c r="H70" s="579">
        <v>850</v>
      </c>
      <c r="I70" s="579">
        <v>1062</v>
      </c>
      <c r="J70" s="579">
        <v>1625</v>
      </c>
      <c r="K70" s="579">
        <v>1037</v>
      </c>
      <c r="L70" s="572">
        <v>706</v>
      </c>
      <c r="M70" s="572">
        <v>0</v>
      </c>
      <c r="N70" s="572">
        <v>0</v>
      </c>
      <c r="O70" s="572">
        <v>0</v>
      </c>
      <c r="P70" s="573">
        <f t="shared" si="0"/>
        <v>10385</v>
      </c>
    </row>
    <row r="71" spans="1:16" ht="17.25" customHeight="1">
      <c r="A71" s="577">
        <v>63</v>
      </c>
      <c r="B71" s="562" t="s">
        <v>204</v>
      </c>
      <c r="C71" s="578">
        <v>5801</v>
      </c>
      <c r="D71" s="578">
        <v>9891</v>
      </c>
      <c r="E71" s="578">
        <v>13471</v>
      </c>
      <c r="F71" s="578">
        <v>8523</v>
      </c>
      <c r="G71" s="578">
        <v>15983</v>
      </c>
      <c r="H71" s="578">
        <v>8771</v>
      </c>
      <c r="I71" s="578">
        <v>10403</v>
      </c>
      <c r="J71" s="578">
        <v>14277</v>
      </c>
      <c r="K71" s="578">
        <v>24816</v>
      </c>
      <c r="L71" s="578">
        <v>12756</v>
      </c>
      <c r="M71" s="578">
        <v>7320</v>
      </c>
      <c r="N71" s="578">
        <v>7629</v>
      </c>
      <c r="O71" s="578">
        <v>18977</v>
      </c>
      <c r="P71" s="573">
        <f t="shared" si="0"/>
        <v>158618</v>
      </c>
    </row>
    <row r="72" spans="1:16" ht="17.25" customHeight="1">
      <c r="A72" s="577">
        <v>64</v>
      </c>
      <c r="B72" s="562" t="s">
        <v>205</v>
      </c>
      <c r="C72" s="578">
        <v>4058</v>
      </c>
      <c r="D72" s="578">
        <v>6324</v>
      </c>
      <c r="E72" s="578">
        <v>6798</v>
      </c>
      <c r="F72" s="578">
        <v>4368</v>
      </c>
      <c r="G72" s="578">
        <v>7929</v>
      </c>
      <c r="H72" s="578">
        <v>4465</v>
      </c>
      <c r="I72" s="578">
        <v>6375</v>
      </c>
      <c r="J72" s="578">
        <v>6534</v>
      </c>
      <c r="K72" s="578">
        <v>8803</v>
      </c>
      <c r="L72" s="578">
        <v>6949</v>
      </c>
      <c r="M72" s="578">
        <v>3764</v>
      </c>
      <c r="N72" s="579">
        <v>1621</v>
      </c>
      <c r="O72" s="572">
        <v>4909</v>
      </c>
      <c r="P72" s="573">
        <f t="shared" si="0"/>
        <v>72897</v>
      </c>
    </row>
    <row r="73" spans="1:16" ht="17.25" customHeight="1">
      <c r="A73" s="577">
        <v>65</v>
      </c>
      <c r="B73" s="562" t="s">
        <v>206</v>
      </c>
      <c r="C73" s="578">
        <v>3781</v>
      </c>
      <c r="D73" s="578">
        <v>6660</v>
      </c>
      <c r="E73" s="578">
        <v>8271</v>
      </c>
      <c r="F73" s="578">
        <v>5695</v>
      </c>
      <c r="G73" s="578">
        <v>11619</v>
      </c>
      <c r="H73" s="578">
        <v>6748</v>
      </c>
      <c r="I73" s="578">
        <v>7402</v>
      </c>
      <c r="J73" s="578">
        <v>10375</v>
      </c>
      <c r="K73" s="578">
        <v>12468</v>
      </c>
      <c r="L73" s="578">
        <v>6278</v>
      </c>
      <c r="M73" s="578">
        <v>6154</v>
      </c>
      <c r="N73" s="579">
        <v>7779</v>
      </c>
      <c r="O73" s="572">
        <v>10535</v>
      </c>
      <c r="P73" s="573">
        <f t="shared" si="0"/>
        <v>103765</v>
      </c>
    </row>
    <row r="74" spans="1:16" ht="17.25" customHeight="1">
      <c r="A74" s="577">
        <v>66</v>
      </c>
      <c r="B74" s="562" t="s">
        <v>171</v>
      </c>
      <c r="C74" s="578">
        <v>2399</v>
      </c>
      <c r="D74" s="578">
        <v>4448</v>
      </c>
      <c r="E74" s="578">
        <v>5024</v>
      </c>
      <c r="F74" s="578">
        <v>2710</v>
      </c>
      <c r="G74" s="578">
        <v>5963</v>
      </c>
      <c r="H74" s="578">
        <v>2756</v>
      </c>
      <c r="I74" s="578">
        <v>3755</v>
      </c>
      <c r="J74" s="578">
        <v>4471</v>
      </c>
      <c r="K74" s="578">
        <v>6081</v>
      </c>
      <c r="L74" s="578">
        <v>5607</v>
      </c>
      <c r="M74" s="579">
        <v>1674</v>
      </c>
      <c r="N74" s="572">
        <v>0</v>
      </c>
      <c r="O74" s="578">
        <v>0</v>
      </c>
      <c r="P74" s="573">
        <f t="shared" ref="P74:P89" si="1">SUM(C74:O74)</f>
        <v>44888</v>
      </c>
    </row>
    <row r="75" spans="1:16" ht="17.25" customHeight="1">
      <c r="A75" s="577">
        <v>67</v>
      </c>
      <c r="B75" s="562" t="s">
        <v>172</v>
      </c>
      <c r="C75" s="578">
        <v>4416</v>
      </c>
      <c r="D75" s="578">
        <v>7667</v>
      </c>
      <c r="E75" s="578">
        <v>9008</v>
      </c>
      <c r="F75" s="578">
        <v>5965</v>
      </c>
      <c r="G75" s="578">
        <v>10008</v>
      </c>
      <c r="H75" s="578">
        <v>4631</v>
      </c>
      <c r="I75" s="578">
        <v>6372</v>
      </c>
      <c r="J75" s="578">
        <v>7078</v>
      </c>
      <c r="K75" s="578">
        <v>11706</v>
      </c>
      <c r="L75" s="578">
        <v>7800</v>
      </c>
      <c r="M75" s="578">
        <v>2490</v>
      </c>
      <c r="N75" s="578">
        <v>2521</v>
      </c>
      <c r="O75" s="578">
        <v>12832</v>
      </c>
      <c r="P75" s="573">
        <f t="shared" si="1"/>
        <v>92494</v>
      </c>
    </row>
    <row r="76" spans="1:16" ht="17.25" customHeight="1">
      <c r="A76" s="577">
        <v>68</v>
      </c>
      <c r="B76" s="562" t="s">
        <v>173</v>
      </c>
      <c r="C76" s="578">
        <v>3057</v>
      </c>
      <c r="D76" s="578">
        <v>5523</v>
      </c>
      <c r="E76" s="578">
        <v>6146</v>
      </c>
      <c r="F76" s="578">
        <v>4173</v>
      </c>
      <c r="G76" s="578">
        <v>8876</v>
      </c>
      <c r="H76" s="578">
        <v>4002</v>
      </c>
      <c r="I76" s="578">
        <v>5514</v>
      </c>
      <c r="J76" s="578">
        <v>4323</v>
      </c>
      <c r="K76" s="578">
        <v>4898</v>
      </c>
      <c r="L76" s="578">
        <v>5840</v>
      </c>
      <c r="M76" s="572">
        <v>611</v>
      </c>
      <c r="N76" s="579">
        <v>0</v>
      </c>
      <c r="O76" s="578">
        <v>5864</v>
      </c>
      <c r="P76" s="573">
        <f t="shared" si="1"/>
        <v>58827</v>
      </c>
    </row>
    <row r="77" spans="1:16" ht="17.25" customHeight="1">
      <c r="A77" s="577">
        <v>69</v>
      </c>
      <c r="B77" s="562" t="s">
        <v>254</v>
      </c>
      <c r="C77" s="579">
        <v>416</v>
      </c>
      <c r="D77" s="579">
        <v>935</v>
      </c>
      <c r="E77" s="579">
        <v>1202</v>
      </c>
      <c r="F77" s="579">
        <v>823</v>
      </c>
      <c r="G77" s="578">
        <v>1538</v>
      </c>
      <c r="H77" s="579">
        <v>813</v>
      </c>
      <c r="I77" s="579">
        <v>743</v>
      </c>
      <c r="J77" s="579">
        <v>1205</v>
      </c>
      <c r="K77" s="579">
        <v>1403</v>
      </c>
      <c r="L77" s="579">
        <v>1315</v>
      </c>
      <c r="M77" s="572">
        <v>0</v>
      </c>
      <c r="N77" s="572">
        <v>0</v>
      </c>
      <c r="O77" s="572">
        <v>0</v>
      </c>
      <c r="P77" s="573">
        <f t="shared" si="1"/>
        <v>10393</v>
      </c>
    </row>
    <row r="78" spans="1:16" ht="17.25" customHeight="1">
      <c r="A78" s="577">
        <v>70</v>
      </c>
      <c r="B78" s="562" t="s">
        <v>255</v>
      </c>
      <c r="C78" s="578">
        <v>1843</v>
      </c>
      <c r="D78" s="578">
        <v>3507</v>
      </c>
      <c r="E78" s="578">
        <v>3858</v>
      </c>
      <c r="F78" s="578">
        <v>2545</v>
      </c>
      <c r="G78" s="578">
        <v>4643</v>
      </c>
      <c r="H78" s="578">
        <v>2479</v>
      </c>
      <c r="I78" s="578">
        <v>2926</v>
      </c>
      <c r="J78" s="578">
        <v>3999</v>
      </c>
      <c r="K78" s="578">
        <v>7034</v>
      </c>
      <c r="L78" s="578">
        <v>3302</v>
      </c>
      <c r="M78" s="572">
        <v>1753</v>
      </c>
      <c r="N78" s="572">
        <v>756</v>
      </c>
      <c r="O78" s="578">
        <v>6664</v>
      </c>
      <c r="P78" s="573">
        <f t="shared" si="1"/>
        <v>45309</v>
      </c>
    </row>
    <row r="79" spans="1:16" ht="17.25" customHeight="1">
      <c r="A79" s="577">
        <v>71</v>
      </c>
      <c r="B79" s="562" t="s">
        <v>256</v>
      </c>
      <c r="C79" s="578">
        <v>1762</v>
      </c>
      <c r="D79" s="578">
        <v>3327</v>
      </c>
      <c r="E79" s="578">
        <v>4064</v>
      </c>
      <c r="F79" s="578">
        <v>2190</v>
      </c>
      <c r="G79" s="578">
        <v>4423</v>
      </c>
      <c r="H79" s="578">
        <v>2242</v>
      </c>
      <c r="I79" s="578">
        <v>2701</v>
      </c>
      <c r="J79" s="578">
        <v>3585</v>
      </c>
      <c r="K79" s="578">
        <v>5656</v>
      </c>
      <c r="L79" s="578">
        <v>2115</v>
      </c>
      <c r="M79" s="578">
        <v>2992</v>
      </c>
      <c r="N79" s="578">
        <v>1741</v>
      </c>
      <c r="O79" s="578">
        <v>2539</v>
      </c>
      <c r="P79" s="573">
        <f t="shared" si="1"/>
        <v>39337</v>
      </c>
    </row>
    <row r="80" spans="1:16" ht="17.25" customHeight="1">
      <c r="A80" s="577">
        <v>72</v>
      </c>
      <c r="B80" s="562" t="s">
        <v>257</v>
      </c>
      <c r="C80" s="579">
        <v>1596</v>
      </c>
      <c r="D80" s="578">
        <v>3435</v>
      </c>
      <c r="E80" s="578">
        <v>5516</v>
      </c>
      <c r="F80" s="578">
        <v>4262</v>
      </c>
      <c r="G80" s="578">
        <v>8586</v>
      </c>
      <c r="H80" s="578">
        <v>6018</v>
      </c>
      <c r="I80" s="578">
        <v>8096</v>
      </c>
      <c r="J80" s="578">
        <v>12506</v>
      </c>
      <c r="K80" s="578">
        <v>17157</v>
      </c>
      <c r="L80" s="578">
        <v>7443</v>
      </c>
      <c r="M80" s="578">
        <v>6195</v>
      </c>
      <c r="N80" s="572">
        <v>1841</v>
      </c>
      <c r="O80" s="572">
        <v>2754</v>
      </c>
      <c r="P80" s="573">
        <f t="shared" si="1"/>
        <v>85405</v>
      </c>
    </row>
    <row r="81" spans="1:16" ht="17.25" customHeight="1">
      <c r="A81" s="577">
        <v>73</v>
      </c>
      <c r="B81" s="562" t="s">
        <v>258</v>
      </c>
      <c r="C81" s="579">
        <v>723</v>
      </c>
      <c r="D81" s="579">
        <v>2059</v>
      </c>
      <c r="E81" s="578">
        <v>2912</v>
      </c>
      <c r="F81" s="579">
        <v>2425</v>
      </c>
      <c r="G81" s="578">
        <v>6187</v>
      </c>
      <c r="H81" s="578">
        <v>4382</v>
      </c>
      <c r="I81" s="578">
        <v>6203</v>
      </c>
      <c r="J81" s="578">
        <v>5285</v>
      </c>
      <c r="K81" s="578">
        <v>5914</v>
      </c>
      <c r="L81" s="578">
        <v>3652</v>
      </c>
      <c r="M81" s="578">
        <v>2390</v>
      </c>
      <c r="N81" s="572">
        <v>0</v>
      </c>
      <c r="O81" s="572">
        <v>10929</v>
      </c>
      <c r="P81" s="573">
        <f t="shared" si="1"/>
        <v>53061</v>
      </c>
    </row>
    <row r="82" spans="1:16" ht="17.25" customHeight="1">
      <c r="A82" s="577">
        <v>74</v>
      </c>
      <c r="B82" s="562" t="s">
        <v>259</v>
      </c>
      <c r="C82" s="578">
        <v>1809</v>
      </c>
      <c r="D82" s="578">
        <v>3183</v>
      </c>
      <c r="E82" s="578">
        <v>3128</v>
      </c>
      <c r="F82" s="578">
        <v>1988</v>
      </c>
      <c r="G82" s="578">
        <v>3536</v>
      </c>
      <c r="H82" s="578">
        <v>1532</v>
      </c>
      <c r="I82" s="578">
        <v>2053</v>
      </c>
      <c r="J82" s="578">
        <v>2622</v>
      </c>
      <c r="K82" s="578">
        <v>4491</v>
      </c>
      <c r="L82" s="578">
        <v>3309</v>
      </c>
      <c r="M82" s="578">
        <v>1860</v>
      </c>
      <c r="N82" s="572">
        <v>755</v>
      </c>
      <c r="O82" s="572">
        <v>0</v>
      </c>
      <c r="P82" s="573">
        <f t="shared" si="1"/>
        <v>30266</v>
      </c>
    </row>
    <row r="83" spans="1:16" ht="17.25" customHeight="1">
      <c r="A83" s="577">
        <v>75</v>
      </c>
      <c r="B83" s="562" t="s">
        <v>260</v>
      </c>
      <c r="C83" s="579">
        <v>420</v>
      </c>
      <c r="D83" s="579">
        <v>829</v>
      </c>
      <c r="E83" s="579">
        <v>1023</v>
      </c>
      <c r="F83" s="579">
        <v>550</v>
      </c>
      <c r="G83" s="578">
        <v>1371</v>
      </c>
      <c r="H83" s="579">
        <v>939</v>
      </c>
      <c r="I83" s="579">
        <v>845</v>
      </c>
      <c r="J83" s="579">
        <v>1155</v>
      </c>
      <c r="K83" s="579">
        <v>2124</v>
      </c>
      <c r="L83" s="579">
        <v>278</v>
      </c>
      <c r="M83" s="572">
        <v>0</v>
      </c>
      <c r="N83" s="572">
        <v>0</v>
      </c>
      <c r="O83" s="572">
        <v>0</v>
      </c>
      <c r="P83" s="573">
        <f t="shared" si="1"/>
        <v>9534</v>
      </c>
    </row>
    <row r="84" spans="1:16" ht="17.25" customHeight="1">
      <c r="A84" s="577">
        <v>76</v>
      </c>
      <c r="B84" s="562" t="s">
        <v>261</v>
      </c>
      <c r="C84" s="579">
        <v>702</v>
      </c>
      <c r="D84" s="579">
        <v>1546</v>
      </c>
      <c r="E84" s="578">
        <v>1912</v>
      </c>
      <c r="F84" s="579">
        <v>1263</v>
      </c>
      <c r="G84" s="578">
        <v>2759</v>
      </c>
      <c r="H84" s="578">
        <v>1903</v>
      </c>
      <c r="I84" s="578">
        <v>1678</v>
      </c>
      <c r="J84" s="578">
        <v>1903</v>
      </c>
      <c r="K84" s="578">
        <v>3293</v>
      </c>
      <c r="L84" s="579">
        <v>1601</v>
      </c>
      <c r="M84" s="572">
        <v>0</v>
      </c>
      <c r="N84" s="572">
        <v>0</v>
      </c>
      <c r="O84" s="572">
        <v>0</v>
      </c>
      <c r="P84" s="573">
        <f t="shared" si="1"/>
        <v>18560</v>
      </c>
    </row>
    <row r="85" spans="1:16" ht="17.25" customHeight="1">
      <c r="A85" s="577">
        <v>77</v>
      </c>
      <c r="B85" s="562" t="s">
        <v>262</v>
      </c>
      <c r="C85" s="578">
        <v>3044</v>
      </c>
      <c r="D85" s="578">
        <v>5257</v>
      </c>
      <c r="E85" s="578">
        <v>6456</v>
      </c>
      <c r="F85" s="578">
        <v>3984</v>
      </c>
      <c r="G85" s="578">
        <v>6984</v>
      </c>
      <c r="H85" s="578">
        <v>3737</v>
      </c>
      <c r="I85" s="578">
        <v>4735</v>
      </c>
      <c r="J85" s="578">
        <v>5630</v>
      </c>
      <c r="K85" s="578">
        <v>5612</v>
      </c>
      <c r="L85" s="578">
        <v>5376</v>
      </c>
      <c r="M85" s="578">
        <v>5420</v>
      </c>
      <c r="N85" s="579">
        <v>2527</v>
      </c>
      <c r="O85" s="578">
        <v>14401</v>
      </c>
      <c r="P85" s="573">
        <f t="shared" si="1"/>
        <v>73163</v>
      </c>
    </row>
    <row r="86" spans="1:16" ht="17.25" customHeight="1">
      <c r="A86" s="577">
        <v>78</v>
      </c>
      <c r="B86" s="562" t="s">
        <v>263</v>
      </c>
      <c r="C86" s="578">
        <v>2009</v>
      </c>
      <c r="D86" s="578">
        <v>3526</v>
      </c>
      <c r="E86" s="578">
        <v>3709</v>
      </c>
      <c r="F86" s="578">
        <v>2119</v>
      </c>
      <c r="G86" s="578">
        <v>3785</v>
      </c>
      <c r="H86" s="578">
        <v>2286</v>
      </c>
      <c r="I86" s="578">
        <v>2799</v>
      </c>
      <c r="J86" s="578">
        <v>3604</v>
      </c>
      <c r="K86" s="578">
        <v>4202</v>
      </c>
      <c r="L86" s="578">
        <v>3205</v>
      </c>
      <c r="M86" s="578">
        <v>743</v>
      </c>
      <c r="N86" s="572">
        <v>0</v>
      </c>
      <c r="O86" s="578">
        <v>4794</v>
      </c>
      <c r="P86" s="573">
        <f t="shared" si="1"/>
        <v>36781</v>
      </c>
    </row>
    <row r="87" spans="1:16" ht="17.25" customHeight="1">
      <c r="A87" s="577">
        <v>79</v>
      </c>
      <c r="B87" s="562" t="s">
        <v>264</v>
      </c>
      <c r="C87" s="579">
        <v>553</v>
      </c>
      <c r="D87" s="579">
        <v>1117</v>
      </c>
      <c r="E87" s="578">
        <v>1410</v>
      </c>
      <c r="F87" s="579">
        <v>1087</v>
      </c>
      <c r="G87" s="578">
        <v>2019</v>
      </c>
      <c r="H87" s="578">
        <v>1091</v>
      </c>
      <c r="I87" s="578">
        <v>1087</v>
      </c>
      <c r="J87" s="579">
        <v>1573</v>
      </c>
      <c r="K87" s="578">
        <v>2989</v>
      </c>
      <c r="L87" s="579">
        <v>3783</v>
      </c>
      <c r="M87" s="572">
        <v>600</v>
      </c>
      <c r="N87" s="572">
        <v>936</v>
      </c>
      <c r="O87" s="572">
        <v>0</v>
      </c>
      <c r="P87" s="573">
        <f t="shared" si="1"/>
        <v>18245</v>
      </c>
    </row>
    <row r="88" spans="1:16" ht="17.25" customHeight="1">
      <c r="A88" s="577">
        <v>80</v>
      </c>
      <c r="B88" s="562" t="s">
        <v>74</v>
      </c>
      <c r="C88" s="578">
        <v>2712</v>
      </c>
      <c r="D88" s="578">
        <v>5163</v>
      </c>
      <c r="E88" s="578">
        <v>5927</v>
      </c>
      <c r="F88" s="578">
        <v>3595</v>
      </c>
      <c r="G88" s="578">
        <v>6747</v>
      </c>
      <c r="H88" s="578">
        <v>3482</v>
      </c>
      <c r="I88" s="578">
        <v>3907</v>
      </c>
      <c r="J88" s="578">
        <v>4566</v>
      </c>
      <c r="K88" s="578">
        <v>7799</v>
      </c>
      <c r="L88" s="578">
        <v>7739</v>
      </c>
      <c r="M88" s="578">
        <v>2351</v>
      </c>
      <c r="N88" s="579">
        <v>2595</v>
      </c>
      <c r="O88" s="572">
        <v>2289</v>
      </c>
      <c r="P88" s="573">
        <f t="shared" si="1"/>
        <v>58872</v>
      </c>
    </row>
    <row r="89" spans="1:16" ht="17.25" customHeight="1">
      <c r="A89" s="577">
        <v>81</v>
      </c>
      <c r="B89" s="562" t="s">
        <v>312</v>
      </c>
      <c r="C89" s="578">
        <v>3250</v>
      </c>
      <c r="D89" s="578">
        <v>5846</v>
      </c>
      <c r="E89" s="578">
        <v>6955</v>
      </c>
      <c r="F89" s="578">
        <v>4552</v>
      </c>
      <c r="G89" s="578">
        <v>8685</v>
      </c>
      <c r="H89" s="578">
        <v>5246</v>
      </c>
      <c r="I89" s="578">
        <v>6785</v>
      </c>
      <c r="J89" s="578">
        <v>7816</v>
      </c>
      <c r="K89" s="578">
        <v>12309</v>
      </c>
      <c r="L89" s="578">
        <v>10274</v>
      </c>
      <c r="M89" s="579">
        <v>4219</v>
      </c>
      <c r="N89" s="578">
        <v>2628</v>
      </c>
      <c r="O89" s="578">
        <v>1112</v>
      </c>
      <c r="P89" s="573">
        <f t="shared" si="1"/>
        <v>79677</v>
      </c>
    </row>
    <row r="90" spans="1:16" ht="27.75" customHeight="1">
      <c r="A90" s="824" t="s">
        <v>571</v>
      </c>
      <c r="B90" s="846"/>
      <c r="C90" s="576">
        <f>SUM(C9:C89)</f>
        <v>747545</v>
      </c>
      <c r="D90" s="576">
        <f t="shared" ref="D90:P90" si="2">SUM(D9:D89)</f>
        <v>1370523</v>
      </c>
      <c r="E90" s="576">
        <f t="shared" si="2"/>
        <v>1554907</v>
      </c>
      <c r="F90" s="576">
        <f t="shared" si="2"/>
        <v>1000781</v>
      </c>
      <c r="G90" s="576">
        <f t="shared" si="2"/>
        <v>1886957</v>
      </c>
      <c r="H90" s="576">
        <f t="shared" si="2"/>
        <v>1067183</v>
      </c>
      <c r="I90" s="576">
        <f t="shared" si="2"/>
        <v>1316100</v>
      </c>
      <c r="J90" s="576">
        <f t="shared" si="2"/>
        <v>1507060</v>
      </c>
      <c r="K90" s="576">
        <f t="shared" si="2"/>
        <v>1999456</v>
      </c>
      <c r="L90" s="576">
        <f t="shared" si="2"/>
        <v>1343999</v>
      </c>
      <c r="M90" s="576">
        <f t="shared" si="2"/>
        <v>662431</v>
      </c>
      <c r="N90" s="576">
        <f t="shared" si="2"/>
        <v>403479</v>
      </c>
      <c r="O90" s="576">
        <f t="shared" si="2"/>
        <v>1164879</v>
      </c>
      <c r="P90" s="576">
        <f t="shared" si="2"/>
        <v>16025300</v>
      </c>
    </row>
    <row r="91" spans="1:16" ht="15" customHeight="1">
      <c r="A91" s="753" t="s">
        <v>833</v>
      </c>
      <c r="B91" s="753"/>
      <c r="C91" s="753"/>
      <c r="D91" s="753"/>
      <c r="E91" s="753"/>
      <c r="F91" s="753"/>
      <c r="G91" s="753"/>
      <c r="H91" s="753"/>
      <c r="I91" s="753"/>
      <c r="J91" s="753"/>
      <c r="K91" s="753"/>
      <c r="L91" s="753"/>
      <c r="M91" s="753"/>
      <c r="N91" s="753"/>
      <c r="O91" s="753"/>
      <c r="P91" s="753" t="s">
        <v>271</v>
      </c>
    </row>
  </sheetData>
  <mergeCells count="10">
    <mergeCell ref="A3:O3"/>
    <mergeCell ref="A91:P91"/>
    <mergeCell ref="A90:B90"/>
    <mergeCell ref="A4:M4"/>
    <mergeCell ref="N4:P4"/>
    <mergeCell ref="A5:A8"/>
    <mergeCell ref="C5:O5"/>
    <mergeCell ref="C6:O6"/>
    <mergeCell ref="P5:P8"/>
    <mergeCell ref="B5:B8"/>
  </mergeCells>
  <printOptions horizontalCentered="1"/>
  <pageMargins left="0" right="0" top="0" bottom="0" header="0.31496062992125984" footer="0"/>
  <pageSetup paperSize="9" scale="57"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29">
    <tabColor theme="4" tint="0.39997558519241921"/>
  </sheetPr>
  <dimension ref="A2:BD93"/>
  <sheetViews>
    <sheetView showGridLines="0" showZeros="0" zoomScaleNormal="100" workbookViewId="0">
      <selection activeCell="A93" sqref="A93"/>
    </sheetView>
  </sheetViews>
  <sheetFormatPr defaultColWidth="9.28515625" defaultRowHeight="15"/>
  <cols>
    <col min="1" max="1" width="6.42578125" style="12" customWidth="1"/>
    <col min="2" max="2" width="17.7109375" style="2" customWidth="1"/>
    <col min="3" max="3" width="18.7109375" style="10" customWidth="1"/>
    <col min="4" max="4" width="20.85546875" style="10" customWidth="1"/>
    <col min="5" max="6" width="10.5703125" style="10" customWidth="1"/>
    <col min="7" max="7" width="10.5703125" style="2" customWidth="1"/>
    <col min="8" max="8" width="11.85546875" style="2" customWidth="1"/>
    <col min="9" max="12" width="13.28515625" style="2" customWidth="1"/>
    <col min="13" max="16" width="13.140625" style="2" customWidth="1"/>
    <col min="17" max="18" width="18.7109375" style="2" customWidth="1"/>
    <col min="19" max="19" width="20.28515625" style="12" customWidth="1"/>
    <col min="20" max="20" width="11.28515625" style="12" customWidth="1"/>
    <col min="21" max="21" width="9.28515625" style="12"/>
    <col min="22" max="22" width="12.28515625" style="12" customWidth="1"/>
    <col min="23" max="16384" width="9.28515625" style="12"/>
  </cols>
  <sheetData>
    <row r="2" spans="1:56" ht="30.75" customHeight="1">
      <c r="A2" s="112" t="s">
        <v>364</v>
      </c>
    </row>
    <row r="3" spans="1:56" s="170" customFormat="1" ht="15" customHeight="1">
      <c r="A3" s="852" t="s">
        <v>585</v>
      </c>
      <c r="B3" s="852"/>
      <c r="C3" s="852"/>
      <c r="D3" s="852"/>
      <c r="E3" s="852"/>
      <c r="F3" s="852"/>
      <c r="G3" s="852"/>
      <c r="H3" s="852"/>
      <c r="I3" s="591"/>
      <c r="J3" s="591"/>
      <c r="K3" s="591"/>
      <c r="L3" s="591"/>
      <c r="M3" s="591"/>
      <c r="N3" s="591"/>
      <c r="O3" s="591"/>
      <c r="P3" s="591"/>
      <c r="Q3" s="823" t="s">
        <v>890</v>
      </c>
      <c r="R3" s="823"/>
      <c r="S3" s="823"/>
    </row>
    <row r="4" spans="1:56" s="111" customFormat="1" ht="60.75" customHeight="1">
      <c r="A4" s="847" t="s">
        <v>586</v>
      </c>
      <c r="B4" s="849" t="s">
        <v>587</v>
      </c>
      <c r="C4" s="853" t="s">
        <v>588</v>
      </c>
      <c r="D4" s="853" t="s">
        <v>589</v>
      </c>
      <c r="E4" s="849" t="s">
        <v>590</v>
      </c>
      <c r="F4" s="849"/>
      <c r="G4" s="849"/>
      <c r="H4" s="849"/>
      <c r="I4" s="849" t="s">
        <v>592</v>
      </c>
      <c r="J4" s="849"/>
      <c r="K4" s="849"/>
      <c r="L4" s="849"/>
      <c r="M4" s="849" t="s">
        <v>593</v>
      </c>
      <c r="N4" s="849"/>
      <c r="O4" s="849"/>
      <c r="P4" s="849"/>
      <c r="Q4" s="849" t="s">
        <v>594</v>
      </c>
      <c r="R4" s="849" t="s">
        <v>595</v>
      </c>
      <c r="S4" s="849" t="s">
        <v>596</v>
      </c>
    </row>
    <row r="5" spans="1:56" s="111" customFormat="1" ht="55.15" customHeight="1">
      <c r="A5" s="826"/>
      <c r="B5" s="850"/>
      <c r="C5" s="854"/>
      <c r="D5" s="854"/>
      <c r="E5" s="850"/>
      <c r="F5" s="850"/>
      <c r="G5" s="850"/>
      <c r="H5" s="850"/>
      <c r="I5" s="850"/>
      <c r="J5" s="850"/>
      <c r="K5" s="850"/>
      <c r="L5" s="850"/>
      <c r="M5" s="850"/>
      <c r="N5" s="850"/>
      <c r="O5" s="850"/>
      <c r="P5" s="850"/>
      <c r="Q5" s="850"/>
      <c r="R5" s="850"/>
      <c r="S5" s="850"/>
    </row>
    <row r="6" spans="1:56" s="111" customFormat="1" ht="55.15" customHeight="1">
      <c r="A6" s="826"/>
      <c r="B6" s="850"/>
      <c r="C6" s="854"/>
      <c r="D6" s="854"/>
      <c r="E6" s="585" t="s">
        <v>325</v>
      </c>
      <c r="F6" s="585" t="s">
        <v>213</v>
      </c>
      <c r="G6" s="585" t="s">
        <v>326</v>
      </c>
      <c r="H6" s="585" t="s">
        <v>591</v>
      </c>
      <c r="I6" s="585" t="s">
        <v>327</v>
      </c>
      <c r="J6" s="585" t="s">
        <v>213</v>
      </c>
      <c r="K6" s="585" t="s">
        <v>326</v>
      </c>
      <c r="L6" s="585" t="s">
        <v>927</v>
      </c>
      <c r="M6" s="585" t="s">
        <v>325</v>
      </c>
      <c r="N6" s="585" t="s">
        <v>214</v>
      </c>
      <c r="O6" s="585" t="s">
        <v>326</v>
      </c>
      <c r="P6" s="585" t="s">
        <v>927</v>
      </c>
      <c r="Q6" s="850"/>
      <c r="R6" s="850"/>
      <c r="S6" s="850"/>
    </row>
    <row r="7" spans="1:56" ht="19.899999999999999" customHeight="1">
      <c r="A7" s="577">
        <v>1</v>
      </c>
      <c r="B7" s="562" t="s">
        <v>64</v>
      </c>
      <c r="C7" s="586">
        <v>2191901</v>
      </c>
      <c r="D7" s="586">
        <v>1848964</v>
      </c>
      <c r="E7" s="453">
        <v>358145</v>
      </c>
      <c r="F7" s="453">
        <v>74999</v>
      </c>
      <c r="G7" s="453">
        <v>75723</v>
      </c>
      <c r="H7" s="563">
        <v>508867</v>
      </c>
      <c r="I7" s="453">
        <v>229049</v>
      </c>
      <c r="J7" s="453">
        <v>64426</v>
      </c>
      <c r="K7" s="453">
        <v>54036</v>
      </c>
      <c r="L7" s="563">
        <v>347511</v>
      </c>
      <c r="M7" s="453">
        <v>515164</v>
      </c>
      <c r="N7" s="453">
        <v>296826</v>
      </c>
      <c r="O7" s="453">
        <v>180596</v>
      </c>
      <c r="P7" s="563">
        <v>992586</v>
      </c>
      <c r="Q7" s="587">
        <v>342937</v>
      </c>
      <c r="R7" s="587">
        <v>287567</v>
      </c>
      <c r="S7" s="587">
        <v>55370</v>
      </c>
      <c r="T7" s="35" t="s">
        <v>271</v>
      </c>
      <c r="V7" s="35"/>
    </row>
    <row r="8" spans="1:56" ht="19.899999999999999" customHeight="1">
      <c r="A8" s="577">
        <v>2</v>
      </c>
      <c r="B8" s="562" t="s">
        <v>66</v>
      </c>
      <c r="C8" s="586">
        <v>595648</v>
      </c>
      <c r="D8" s="586">
        <v>440737</v>
      </c>
      <c r="E8" s="453">
        <v>73318</v>
      </c>
      <c r="F8" s="453">
        <v>17850</v>
      </c>
      <c r="G8" s="453">
        <v>23626</v>
      </c>
      <c r="H8" s="563">
        <v>114794</v>
      </c>
      <c r="I8" s="453">
        <v>26421</v>
      </c>
      <c r="J8" s="453">
        <v>22008</v>
      </c>
      <c r="K8" s="453">
        <v>9057</v>
      </c>
      <c r="L8" s="563">
        <v>57486</v>
      </c>
      <c r="M8" s="453">
        <v>116026</v>
      </c>
      <c r="N8" s="453">
        <v>87273</v>
      </c>
      <c r="O8" s="453">
        <v>65158</v>
      </c>
      <c r="P8" s="563">
        <v>268457</v>
      </c>
      <c r="Q8" s="587">
        <v>154911</v>
      </c>
      <c r="R8" s="587">
        <v>142346</v>
      </c>
      <c r="S8" s="587">
        <v>12565</v>
      </c>
      <c r="T8" s="35"/>
      <c r="V8" s="35"/>
    </row>
    <row r="9" spans="1:56" ht="19.899999999999999" customHeight="1">
      <c r="A9" s="577">
        <v>3</v>
      </c>
      <c r="B9" s="562" t="s">
        <v>68</v>
      </c>
      <c r="C9" s="586">
        <v>724575</v>
      </c>
      <c r="D9" s="586">
        <v>664765</v>
      </c>
      <c r="E9" s="453">
        <v>121373</v>
      </c>
      <c r="F9" s="453">
        <v>37198</v>
      </c>
      <c r="G9" s="453">
        <v>28341</v>
      </c>
      <c r="H9" s="563">
        <v>186912</v>
      </c>
      <c r="I9" s="453">
        <v>64333</v>
      </c>
      <c r="J9" s="453">
        <v>39802</v>
      </c>
      <c r="K9" s="453">
        <v>21501</v>
      </c>
      <c r="L9" s="563">
        <v>125636</v>
      </c>
      <c r="M9" s="453">
        <v>150276</v>
      </c>
      <c r="N9" s="453">
        <v>131559</v>
      </c>
      <c r="O9" s="453">
        <v>70382</v>
      </c>
      <c r="P9" s="563">
        <v>352217</v>
      </c>
      <c r="Q9" s="587">
        <v>59810</v>
      </c>
      <c r="R9" s="587">
        <v>40617</v>
      </c>
      <c r="S9" s="587">
        <v>19193</v>
      </c>
      <c r="T9" s="35"/>
      <c r="V9" s="35"/>
    </row>
    <row r="10" spans="1:56" ht="19.899999999999999" customHeight="1">
      <c r="A10" s="577">
        <v>4</v>
      </c>
      <c r="B10" s="562" t="s">
        <v>70</v>
      </c>
      <c r="C10" s="586">
        <v>497122</v>
      </c>
      <c r="D10" s="586">
        <v>286882</v>
      </c>
      <c r="E10" s="453">
        <v>40799</v>
      </c>
      <c r="F10" s="453">
        <v>11610</v>
      </c>
      <c r="G10" s="453">
        <v>17070</v>
      </c>
      <c r="H10" s="563">
        <v>69479</v>
      </c>
      <c r="I10" s="453">
        <v>9041</v>
      </c>
      <c r="J10" s="453">
        <v>8921</v>
      </c>
      <c r="K10" s="453">
        <v>4478</v>
      </c>
      <c r="L10" s="563">
        <v>22440</v>
      </c>
      <c r="M10" s="453">
        <v>90100</v>
      </c>
      <c r="N10" s="453">
        <v>65869</v>
      </c>
      <c r="O10" s="453">
        <v>38994</v>
      </c>
      <c r="P10" s="563">
        <v>194963</v>
      </c>
      <c r="Q10" s="587">
        <v>210240</v>
      </c>
      <c r="R10" s="587">
        <v>198107</v>
      </c>
      <c r="S10" s="587">
        <v>12133</v>
      </c>
      <c r="T10" s="35"/>
      <c r="V10" s="35"/>
    </row>
    <row r="11" spans="1:56" ht="19.899999999999999" customHeight="1">
      <c r="A11" s="577">
        <v>5</v>
      </c>
      <c r="B11" s="562" t="s">
        <v>58</v>
      </c>
      <c r="C11" s="586">
        <v>331231</v>
      </c>
      <c r="D11" s="586">
        <v>308624</v>
      </c>
      <c r="E11" s="453">
        <v>51104</v>
      </c>
      <c r="F11" s="453">
        <v>13247</v>
      </c>
      <c r="G11" s="453">
        <v>18312</v>
      </c>
      <c r="H11" s="563">
        <v>82663</v>
      </c>
      <c r="I11" s="453">
        <v>37324</v>
      </c>
      <c r="J11" s="453">
        <v>24621</v>
      </c>
      <c r="K11" s="453">
        <v>13728</v>
      </c>
      <c r="L11" s="563">
        <v>75673</v>
      </c>
      <c r="M11" s="453">
        <v>48411</v>
      </c>
      <c r="N11" s="453">
        <v>52887</v>
      </c>
      <c r="O11" s="453">
        <v>48990</v>
      </c>
      <c r="P11" s="563">
        <v>150288</v>
      </c>
      <c r="Q11" s="587">
        <v>22607</v>
      </c>
      <c r="R11" s="587">
        <v>17180</v>
      </c>
      <c r="S11" s="587">
        <v>5427</v>
      </c>
      <c r="T11" s="35"/>
      <c r="V11" s="35"/>
    </row>
    <row r="12" spans="1:56" s="33" customFormat="1" ht="19.899999999999999" customHeight="1">
      <c r="A12" s="577">
        <v>6</v>
      </c>
      <c r="B12" s="562" t="s">
        <v>60</v>
      </c>
      <c r="C12" s="586">
        <v>5582444</v>
      </c>
      <c r="D12" s="586">
        <v>5255221</v>
      </c>
      <c r="E12" s="453">
        <v>1445053</v>
      </c>
      <c r="F12" s="453">
        <v>183698</v>
      </c>
      <c r="G12" s="453">
        <v>393401</v>
      </c>
      <c r="H12" s="563">
        <v>2022152</v>
      </c>
      <c r="I12" s="453">
        <v>574333</v>
      </c>
      <c r="J12" s="453">
        <v>142228</v>
      </c>
      <c r="K12" s="453">
        <v>348107</v>
      </c>
      <c r="L12" s="563">
        <v>1064668</v>
      </c>
      <c r="M12" s="453">
        <v>1191208</v>
      </c>
      <c r="N12" s="453">
        <v>423774</v>
      </c>
      <c r="O12" s="453">
        <v>553419</v>
      </c>
      <c r="P12" s="563">
        <v>2168401</v>
      </c>
      <c r="Q12" s="587">
        <v>327223</v>
      </c>
      <c r="R12" s="587">
        <v>208698</v>
      </c>
      <c r="S12" s="587">
        <v>118525</v>
      </c>
      <c r="T12" s="35"/>
      <c r="V12" s="35"/>
    </row>
    <row r="13" spans="1:56" ht="19.899999999999999" customHeight="1">
      <c r="A13" s="577">
        <v>7</v>
      </c>
      <c r="B13" s="562" t="s">
        <v>62</v>
      </c>
      <c r="C13" s="586">
        <v>2522905</v>
      </c>
      <c r="D13" s="586">
        <v>2341948</v>
      </c>
      <c r="E13" s="453">
        <v>721432</v>
      </c>
      <c r="F13" s="453">
        <v>141652</v>
      </c>
      <c r="G13" s="453">
        <v>79378</v>
      </c>
      <c r="H13" s="563">
        <v>942462</v>
      </c>
      <c r="I13" s="453">
        <v>220762</v>
      </c>
      <c r="J13" s="453">
        <v>88432</v>
      </c>
      <c r="K13" s="453">
        <v>79974</v>
      </c>
      <c r="L13" s="563">
        <v>389168</v>
      </c>
      <c r="M13" s="453">
        <v>518133</v>
      </c>
      <c r="N13" s="453">
        <v>313003</v>
      </c>
      <c r="O13" s="453">
        <v>179182</v>
      </c>
      <c r="P13" s="563">
        <v>1010318</v>
      </c>
      <c r="Q13" s="587">
        <v>180957</v>
      </c>
      <c r="R13" s="587">
        <v>101931</v>
      </c>
      <c r="S13" s="587">
        <v>79026</v>
      </c>
      <c r="T13" s="35"/>
      <c r="V13" s="35"/>
    </row>
    <row r="14" spans="1:56" s="33" customFormat="1" ht="19.899999999999999" customHeight="1">
      <c r="A14" s="577">
        <v>8</v>
      </c>
      <c r="B14" s="562" t="s">
        <v>235</v>
      </c>
      <c r="C14" s="586">
        <v>157008</v>
      </c>
      <c r="D14" s="586">
        <v>144064</v>
      </c>
      <c r="E14" s="453">
        <v>35686</v>
      </c>
      <c r="F14" s="453">
        <v>5483</v>
      </c>
      <c r="G14" s="453">
        <v>8822</v>
      </c>
      <c r="H14" s="563">
        <v>49991</v>
      </c>
      <c r="I14" s="453">
        <v>24190</v>
      </c>
      <c r="J14" s="453">
        <v>7053</v>
      </c>
      <c r="K14" s="453">
        <v>6699</v>
      </c>
      <c r="L14" s="563">
        <v>37942</v>
      </c>
      <c r="M14" s="453">
        <v>28286</v>
      </c>
      <c r="N14" s="453">
        <v>12366</v>
      </c>
      <c r="O14" s="453">
        <v>15479</v>
      </c>
      <c r="P14" s="563">
        <v>56131</v>
      </c>
      <c r="Q14" s="587">
        <v>12944</v>
      </c>
      <c r="R14" s="587">
        <v>9724</v>
      </c>
      <c r="S14" s="587">
        <v>3220</v>
      </c>
      <c r="T14" s="35"/>
      <c r="V14" s="35"/>
    </row>
    <row r="15" spans="1:56" ht="19.899999999999999" customHeight="1">
      <c r="A15" s="577">
        <v>9</v>
      </c>
      <c r="B15" s="562" t="s">
        <v>191</v>
      </c>
      <c r="C15" s="586">
        <v>1111628</v>
      </c>
      <c r="D15" s="586">
        <v>1005039</v>
      </c>
      <c r="E15" s="453">
        <v>200237</v>
      </c>
      <c r="F15" s="453">
        <v>57838</v>
      </c>
      <c r="G15" s="453">
        <v>39214</v>
      </c>
      <c r="H15" s="563">
        <v>297289</v>
      </c>
      <c r="I15" s="453">
        <v>137812</v>
      </c>
      <c r="J15" s="453">
        <v>62163</v>
      </c>
      <c r="K15" s="453">
        <v>45244</v>
      </c>
      <c r="L15" s="563">
        <v>245219</v>
      </c>
      <c r="M15" s="453">
        <v>197644</v>
      </c>
      <c r="N15" s="453">
        <v>173500</v>
      </c>
      <c r="O15" s="453">
        <v>91387</v>
      </c>
      <c r="P15" s="563">
        <v>462531</v>
      </c>
      <c r="Q15" s="587">
        <v>106589</v>
      </c>
      <c r="R15" s="587">
        <v>75010</v>
      </c>
      <c r="S15" s="587">
        <v>31579</v>
      </c>
      <c r="T15" s="35"/>
      <c r="V15" s="35"/>
    </row>
    <row r="16" spans="1:56" s="108" customFormat="1" ht="19.899999999999999" customHeight="1">
      <c r="A16" s="577">
        <v>10</v>
      </c>
      <c r="B16" s="562" t="s">
        <v>159</v>
      </c>
      <c r="C16" s="586">
        <v>1231811</v>
      </c>
      <c r="D16" s="586">
        <v>1145204</v>
      </c>
      <c r="E16" s="453">
        <v>233008</v>
      </c>
      <c r="F16" s="453">
        <v>57278</v>
      </c>
      <c r="G16" s="453">
        <v>53418</v>
      </c>
      <c r="H16" s="563">
        <v>343704</v>
      </c>
      <c r="I16" s="453">
        <v>169785</v>
      </c>
      <c r="J16" s="453">
        <v>72661</v>
      </c>
      <c r="K16" s="453">
        <v>61951</v>
      </c>
      <c r="L16" s="563">
        <v>304397</v>
      </c>
      <c r="M16" s="453">
        <v>196360</v>
      </c>
      <c r="N16" s="453">
        <v>169635</v>
      </c>
      <c r="O16" s="453">
        <v>131108</v>
      </c>
      <c r="P16" s="563">
        <v>497103</v>
      </c>
      <c r="Q16" s="587">
        <v>86607</v>
      </c>
      <c r="R16" s="587">
        <v>58176</v>
      </c>
      <c r="S16" s="587">
        <v>28431</v>
      </c>
      <c r="T16" s="35"/>
      <c r="U16" s="12"/>
      <c r="V16" s="35"/>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row>
    <row r="17" spans="1:22" ht="19.899999999999999" customHeight="1">
      <c r="A17" s="577">
        <v>11</v>
      </c>
      <c r="B17" s="562" t="s">
        <v>160</v>
      </c>
      <c r="C17" s="586">
        <v>216291</v>
      </c>
      <c r="D17" s="586">
        <v>207657</v>
      </c>
      <c r="E17" s="453">
        <v>57607</v>
      </c>
      <c r="F17" s="453">
        <v>6591</v>
      </c>
      <c r="G17" s="453">
        <v>9712</v>
      </c>
      <c r="H17" s="563">
        <v>73910</v>
      </c>
      <c r="I17" s="453">
        <v>29443</v>
      </c>
      <c r="J17" s="453">
        <v>8886</v>
      </c>
      <c r="K17" s="453">
        <v>6489</v>
      </c>
      <c r="L17" s="563">
        <v>44818</v>
      </c>
      <c r="M17" s="453">
        <v>52504</v>
      </c>
      <c r="N17" s="453">
        <v>20173</v>
      </c>
      <c r="O17" s="453">
        <v>16252</v>
      </c>
      <c r="P17" s="563">
        <v>88929</v>
      </c>
      <c r="Q17" s="587">
        <v>8634</v>
      </c>
      <c r="R17" s="587">
        <v>5503</v>
      </c>
      <c r="S17" s="587">
        <v>3131</v>
      </c>
      <c r="T17" s="35"/>
      <c r="V17" s="35"/>
    </row>
    <row r="18" spans="1:22" ht="19.899999999999999" customHeight="1">
      <c r="A18" s="577">
        <v>12</v>
      </c>
      <c r="B18" s="562" t="s">
        <v>161</v>
      </c>
      <c r="C18" s="586">
        <v>256936</v>
      </c>
      <c r="D18" s="586">
        <v>191305</v>
      </c>
      <c r="E18" s="453">
        <v>35578</v>
      </c>
      <c r="F18" s="453">
        <v>4976</v>
      </c>
      <c r="G18" s="453">
        <v>17466</v>
      </c>
      <c r="H18" s="563">
        <v>58020</v>
      </c>
      <c r="I18" s="453">
        <v>9526</v>
      </c>
      <c r="J18" s="453">
        <v>5121</v>
      </c>
      <c r="K18" s="453">
        <v>5371</v>
      </c>
      <c r="L18" s="563">
        <v>20018</v>
      </c>
      <c r="M18" s="453">
        <v>35964</v>
      </c>
      <c r="N18" s="453">
        <v>31253</v>
      </c>
      <c r="O18" s="453">
        <v>46050</v>
      </c>
      <c r="P18" s="563">
        <v>113267</v>
      </c>
      <c r="Q18" s="587">
        <v>65631</v>
      </c>
      <c r="R18" s="587">
        <v>60365</v>
      </c>
      <c r="S18" s="587">
        <v>5266</v>
      </c>
      <c r="T18" s="35"/>
      <c r="V18" s="35"/>
    </row>
    <row r="19" spans="1:22" ht="19.899999999999999" customHeight="1">
      <c r="A19" s="577">
        <v>13</v>
      </c>
      <c r="B19" s="562" t="s">
        <v>162</v>
      </c>
      <c r="C19" s="586">
        <v>323283</v>
      </c>
      <c r="D19" s="586">
        <v>226323</v>
      </c>
      <c r="E19" s="453">
        <v>41964</v>
      </c>
      <c r="F19" s="453">
        <v>7893</v>
      </c>
      <c r="G19" s="453">
        <v>16951</v>
      </c>
      <c r="H19" s="563">
        <v>66808</v>
      </c>
      <c r="I19" s="453">
        <v>7760</v>
      </c>
      <c r="J19" s="453">
        <v>8798</v>
      </c>
      <c r="K19" s="453">
        <v>6381</v>
      </c>
      <c r="L19" s="563">
        <v>22939</v>
      </c>
      <c r="M19" s="453">
        <v>48767</v>
      </c>
      <c r="N19" s="453">
        <v>42054</v>
      </c>
      <c r="O19" s="453">
        <v>45755</v>
      </c>
      <c r="P19" s="563">
        <v>136576</v>
      </c>
      <c r="Q19" s="587">
        <v>96960</v>
      </c>
      <c r="R19" s="587">
        <v>91271</v>
      </c>
      <c r="S19" s="587">
        <v>5689</v>
      </c>
      <c r="T19" s="35"/>
      <c r="V19" s="35"/>
    </row>
    <row r="20" spans="1:22" ht="19.899999999999999" customHeight="1">
      <c r="A20" s="577">
        <v>14</v>
      </c>
      <c r="B20" s="562" t="s">
        <v>163</v>
      </c>
      <c r="C20" s="586">
        <v>311845</v>
      </c>
      <c r="D20" s="586">
        <v>299302</v>
      </c>
      <c r="E20" s="453">
        <v>70177</v>
      </c>
      <c r="F20" s="453">
        <v>10259</v>
      </c>
      <c r="G20" s="453">
        <v>16659</v>
      </c>
      <c r="H20" s="563">
        <v>97095</v>
      </c>
      <c r="I20" s="453">
        <v>36170</v>
      </c>
      <c r="J20" s="453">
        <v>13124</v>
      </c>
      <c r="K20" s="453">
        <v>12015</v>
      </c>
      <c r="L20" s="563">
        <v>61309</v>
      </c>
      <c r="M20" s="453">
        <v>80432</v>
      </c>
      <c r="N20" s="453">
        <v>32304</v>
      </c>
      <c r="O20" s="453">
        <v>28162</v>
      </c>
      <c r="P20" s="563">
        <v>140898</v>
      </c>
      <c r="Q20" s="587">
        <v>12543</v>
      </c>
      <c r="R20" s="587">
        <v>7231</v>
      </c>
      <c r="S20" s="587">
        <v>5312</v>
      </c>
      <c r="T20" s="35"/>
      <c r="V20" s="35"/>
    </row>
    <row r="21" spans="1:22" ht="19.899999999999999" customHeight="1">
      <c r="A21" s="577">
        <v>15</v>
      </c>
      <c r="B21" s="562" t="s">
        <v>164</v>
      </c>
      <c r="C21" s="586">
        <v>258639</v>
      </c>
      <c r="D21" s="586">
        <v>243433</v>
      </c>
      <c r="E21" s="453">
        <v>41554</v>
      </c>
      <c r="F21" s="453">
        <v>15799</v>
      </c>
      <c r="G21" s="453">
        <v>14587</v>
      </c>
      <c r="H21" s="563">
        <v>71940</v>
      </c>
      <c r="I21" s="453">
        <v>29201</v>
      </c>
      <c r="J21" s="453">
        <v>21583</v>
      </c>
      <c r="K21" s="453">
        <v>10615</v>
      </c>
      <c r="L21" s="563">
        <v>61399</v>
      </c>
      <c r="M21" s="453">
        <v>32662</v>
      </c>
      <c r="N21" s="453">
        <v>44031</v>
      </c>
      <c r="O21" s="453">
        <v>33401</v>
      </c>
      <c r="P21" s="563">
        <v>110094</v>
      </c>
      <c r="Q21" s="587">
        <v>15206</v>
      </c>
      <c r="R21" s="587">
        <v>9759</v>
      </c>
      <c r="S21" s="587">
        <v>5447</v>
      </c>
      <c r="T21" s="35"/>
      <c r="V21" s="35"/>
    </row>
    <row r="22" spans="1:22" s="33" customFormat="1" ht="19.899999999999999" customHeight="1">
      <c r="A22" s="577">
        <v>16</v>
      </c>
      <c r="B22" s="562" t="s">
        <v>165</v>
      </c>
      <c r="C22" s="586">
        <v>3069587</v>
      </c>
      <c r="D22" s="586">
        <v>2878951</v>
      </c>
      <c r="E22" s="453">
        <v>811390</v>
      </c>
      <c r="F22" s="453">
        <v>119203</v>
      </c>
      <c r="G22" s="453">
        <v>81796</v>
      </c>
      <c r="H22" s="563">
        <v>1012389</v>
      </c>
      <c r="I22" s="453">
        <v>410886</v>
      </c>
      <c r="J22" s="453">
        <v>93475</v>
      </c>
      <c r="K22" s="453">
        <v>75400</v>
      </c>
      <c r="L22" s="563">
        <v>579761</v>
      </c>
      <c r="M22" s="453">
        <v>759056</v>
      </c>
      <c r="N22" s="453">
        <v>323951</v>
      </c>
      <c r="O22" s="453">
        <v>203794</v>
      </c>
      <c r="P22" s="563">
        <v>1286801</v>
      </c>
      <c r="Q22" s="587">
        <v>190636</v>
      </c>
      <c r="R22" s="587">
        <v>120047</v>
      </c>
      <c r="S22" s="587">
        <v>70589</v>
      </c>
      <c r="T22" s="35"/>
      <c r="V22" s="35"/>
    </row>
    <row r="23" spans="1:22" ht="19.899999999999999" customHeight="1">
      <c r="A23" s="577">
        <v>17</v>
      </c>
      <c r="B23" s="562" t="s">
        <v>166</v>
      </c>
      <c r="C23" s="586">
        <v>537884</v>
      </c>
      <c r="D23" s="586">
        <v>504746</v>
      </c>
      <c r="E23" s="453">
        <v>112909</v>
      </c>
      <c r="F23" s="453">
        <v>28163</v>
      </c>
      <c r="G23" s="453">
        <v>27148</v>
      </c>
      <c r="H23" s="563">
        <v>168220</v>
      </c>
      <c r="I23" s="453">
        <v>66096</v>
      </c>
      <c r="J23" s="453">
        <v>37397</v>
      </c>
      <c r="K23" s="453">
        <v>25827</v>
      </c>
      <c r="L23" s="563">
        <v>129320</v>
      </c>
      <c r="M23" s="453">
        <v>77968</v>
      </c>
      <c r="N23" s="453">
        <v>69829</v>
      </c>
      <c r="O23" s="453">
        <v>59409</v>
      </c>
      <c r="P23" s="563">
        <v>207206</v>
      </c>
      <c r="Q23" s="587">
        <v>33138</v>
      </c>
      <c r="R23" s="587">
        <v>20948</v>
      </c>
      <c r="S23" s="587">
        <v>12190</v>
      </c>
      <c r="T23" s="35"/>
      <c r="V23" s="35"/>
    </row>
    <row r="24" spans="1:22" ht="19.899999999999999" customHeight="1">
      <c r="A24" s="577">
        <v>18</v>
      </c>
      <c r="B24" s="562" t="s">
        <v>167</v>
      </c>
      <c r="C24" s="586">
        <v>179492</v>
      </c>
      <c r="D24" s="586">
        <v>169996</v>
      </c>
      <c r="E24" s="453">
        <v>32544</v>
      </c>
      <c r="F24" s="453">
        <v>6228</v>
      </c>
      <c r="G24" s="453">
        <v>10250</v>
      </c>
      <c r="H24" s="563">
        <v>49022</v>
      </c>
      <c r="I24" s="453">
        <v>16193</v>
      </c>
      <c r="J24" s="453">
        <v>11318</v>
      </c>
      <c r="K24" s="453">
        <v>9030</v>
      </c>
      <c r="L24" s="563">
        <v>36541</v>
      </c>
      <c r="M24" s="453">
        <v>42715</v>
      </c>
      <c r="N24" s="453">
        <v>21513</v>
      </c>
      <c r="O24" s="453">
        <v>20205</v>
      </c>
      <c r="P24" s="563">
        <v>84433</v>
      </c>
      <c r="Q24" s="587">
        <v>9496</v>
      </c>
      <c r="R24" s="587">
        <v>6359</v>
      </c>
      <c r="S24" s="587">
        <v>3137</v>
      </c>
      <c r="T24" s="35"/>
      <c r="V24" s="35"/>
    </row>
    <row r="25" spans="1:22" ht="19.899999999999999" customHeight="1">
      <c r="A25" s="577">
        <v>19</v>
      </c>
      <c r="B25" s="562" t="s">
        <v>168</v>
      </c>
      <c r="C25" s="586">
        <v>514662</v>
      </c>
      <c r="D25" s="586">
        <v>467594</v>
      </c>
      <c r="E25" s="453">
        <v>77444</v>
      </c>
      <c r="F25" s="453">
        <v>19493</v>
      </c>
      <c r="G25" s="453">
        <v>19961</v>
      </c>
      <c r="H25" s="563">
        <v>116898</v>
      </c>
      <c r="I25" s="453">
        <v>65501</v>
      </c>
      <c r="J25" s="453">
        <v>25349</v>
      </c>
      <c r="K25" s="453">
        <v>15696</v>
      </c>
      <c r="L25" s="563">
        <v>106546</v>
      </c>
      <c r="M25" s="453">
        <v>134010</v>
      </c>
      <c r="N25" s="453">
        <v>57136</v>
      </c>
      <c r="O25" s="453">
        <v>53004</v>
      </c>
      <c r="P25" s="563">
        <v>244150</v>
      </c>
      <c r="Q25" s="587">
        <v>47068</v>
      </c>
      <c r="R25" s="587">
        <v>37856</v>
      </c>
      <c r="S25" s="587">
        <v>9212</v>
      </c>
      <c r="T25" s="35"/>
      <c r="V25" s="35"/>
    </row>
    <row r="26" spans="1:22" ht="19.899999999999999" customHeight="1">
      <c r="A26" s="577">
        <v>20</v>
      </c>
      <c r="B26" s="562" t="s">
        <v>169</v>
      </c>
      <c r="C26" s="586">
        <v>1026138</v>
      </c>
      <c r="D26" s="586">
        <v>964572</v>
      </c>
      <c r="E26" s="453">
        <v>233041</v>
      </c>
      <c r="F26" s="453">
        <v>54277</v>
      </c>
      <c r="G26" s="453">
        <v>37489</v>
      </c>
      <c r="H26" s="563">
        <v>324807</v>
      </c>
      <c r="I26" s="453">
        <v>136499</v>
      </c>
      <c r="J26" s="453">
        <v>62249</v>
      </c>
      <c r="K26" s="453">
        <v>32233</v>
      </c>
      <c r="L26" s="563">
        <v>230981</v>
      </c>
      <c r="M26" s="453">
        <v>179997</v>
      </c>
      <c r="N26" s="453">
        <v>163103</v>
      </c>
      <c r="O26" s="453">
        <v>65684</v>
      </c>
      <c r="P26" s="563">
        <v>408784</v>
      </c>
      <c r="Q26" s="587">
        <v>61566</v>
      </c>
      <c r="R26" s="587">
        <v>38285</v>
      </c>
      <c r="S26" s="587">
        <v>23281</v>
      </c>
      <c r="T26" s="35"/>
      <c r="V26" s="35"/>
    </row>
    <row r="27" spans="1:22" s="36" customFormat="1" ht="19.899999999999999" customHeight="1">
      <c r="A27" s="577">
        <v>21</v>
      </c>
      <c r="B27" s="562" t="s">
        <v>201</v>
      </c>
      <c r="C27" s="586">
        <v>1718777</v>
      </c>
      <c r="D27" s="586">
        <v>1214867</v>
      </c>
      <c r="E27" s="453">
        <v>188641</v>
      </c>
      <c r="F27" s="453">
        <v>32395</v>
      </c>
      <c r="G27" s="453">
        <v>69000</v>
      </c>
      <c r="H27" s="563">
        <v>290036</v>
      </c>
      <c r="I27" s="453">
        <v>65413</v>
      </c>
      <c r="J27" s="453">
        <v>24194</v>
      </c>
      <c r="K27" s="453">
        <v>22627</v>
      </c>
      <c r="L27" s="563">
        <v>112234</v>
      </c>
      <c r="M27" s="453">
        <v>458414</v>
      </c>
      <c r="N27" s="453">
        <v>182690</v>
      </c>
      <c r="O27" s="453">
        <v>171493</v>
      </c>
      <c r="P27" s="563">
        <v>812597</v>
      </c>
      <c r="Q27" s="587">
        <v>503910</v>
      </c>
      <c r="R27" s="587">
        <v>465371</v>
      </c>
      <c r="S27" s="587">
        <v>38539</v>
      </c>
      <c r="T27" s="35"/>
      <c r="V27" s="35"/>
    </row>
    <row r="28" spans="1:22" ht="19.899999999999999" customHeight="1">
      <c r="A28" s="577">
        <v>22</v>
      </c>
      <c r="B28" s="562" t="s">
        <v>202</v>
      </c>
      <c r="C28" s="586">
        <v>404426</v>
      </c>
      <c r="D28" s="586">
        <v>370313</v>
      </c>
      <c r="E28" s="453">
        <v>70950</v>
      </c>
      <c r="F28" s="453">
        <v>19856</v>
      </c>
      <c r="G28" s="453">
        <v>20989</v>
      </c>
      <c r="H28" s="563">
        <v>111795</v>
      </c>
      <c r="I28" s="453">
        <v>46402</v>
      </c>
      <c r="J28" s="453">
        <v>36412</v>
      </c>
      <c r="K28" s="453">
        <v>17134</v>
      </c>
      <c r="L28" s="563">
        <v>99948</v>
      </c>
      <c r="M28" s="453">
        <v>51835</v>
      </c>
      <c r="N28" s="453">
        <v>68097</v>
      </c>
      <c r="O28" s="453">
        <v>38638</v>
      </c>
      <c r="P28" s="563">
        <v>158570</v>
      </c>
      <c r="Q28" s="587">
        <v>34113</v>
      </c>
      <c r="R28" s="587">
        <v>25194</v>
      </c>
      <c r="S28" s="587">
        <v>8919</v>
      </c>
      <c r="T28" s="35"/>
      <c r="V28" s="35"/>
    </row>
    <row r="29" spans="1:22" ht="19.899999999999999" customHeight="1">
      <c r="A29" s="577">
        <v>23</v>
      </c>
      <c r="B29" s="562" t="s">
        <v>203</v>
      </c>
      <c r="C29" s="586">
        <v>570932</v>
      </c>
      <c r="D29" s="586">
        <v>495657</v>
      </c>
      <c r="E29" s="453">
        <v>98008</v>
      </c>
      <c r="F29" s="453">
        <v>15048</v>
      </c>
      <c r="G29" s="453">
        <v>30128</v>
      </c>
      <c r="H29" s="563">
        <v>143184</v>
      </c>
      <c r="I29" s="453">
        <v>56248</v>
      </c>
      <c r="J29" s="453">
        <v>13126</v>
      </c>
      <c r="K29" s="453">
        <v>18787</v>
      </c>
      <c r="L29" s="563">
        <v>88161</v>
      </c>
      <c r="M29" s="453">
        <v>119785</v>
      </c>
      <c r="N29" s="453">
        <v>64439</v>
      </c>
      <c r="O29" s="453">
        <v>80088</v>
      </c>
      <c r="P29" s="563">
        <v>264312</v>
      </c>
      <c r="Q29" s="587">
        <v>75275</v>
      </c>
      <c r="R29" s="587">
        <v>64203</v>
      </c>
      <c r="S29" s="587">
        <v>11072</v>
      </c>
      <c r="T29" s="35"/>
      <c r="V29" s="35"/>
    </row>
    <row r="30" spans="1:22" ht="19.899999999999999" customHeight="1">
      <c r="A30" s="577">
        <v>24</v>
      </c>
      <c r="B30" s="562" t="s">
        <v>249</v>
      </c>
      <c r="C30" s="586">
        <v>212373</v>
      </c>
      <c r="D30" s="586">
        <v>191973</v>
      </c>
      <c r="E30" s="453">
        <v>38215</v>
      </c>
      <c r="F30" s="453">
        <v>8200</v>
      </c>
      <c r="G30" s="453">
        <v>14597</v>
      </c>
      <c r="H30" s="563">
        <v>61012</v>
      </c>
      <c r="I30" s="453">
        <v>19929</v>
      </c>
      <c r="J30" s="453">
        <v>10736</v>
      </c>
      <c r="K30" s="453">
        <v>6515</v>
      </c>
      <c r="L30" s="563">
        <v>37180</v>
      </c>
      <c r="M30" s="453">
        <v>36398</v>
      </c>
      <c r="N30" s="453">
        <v>33414</v>
      </c>
      <c r="O30" s="453">
        <v>23969</v>
      </c>
      <c r="P30" s="563">
        <v>93781</v>
      </c>
      <c r="Q30" s="587">
        <v>20400</v>
      </c>
      <c r="R30" s="587">
        <v>16120</v>
      </c>
      <c r="S30" s="587">
        <v>4280</v>
      </c>
      <c r="T30" s="35"/>
      <c r="V30" s="35"/>
    </row>
    <row r="31" spans="1:22" ht="19.899999999999999" customHeight="1">
      <c r="A31" s="577">
        <v>25</v>
      </c>
      <c r="B31" s="562" t="s">
        <v>250</v>
      </c>
      <c r="C31" s="586">
        <v>729518</v>
      </c>
      <c r="D31" s="586">
        <v>572809</v>
      </c>
      <c r="E31" s="453">
        <v>110551</v>
      </c>
      <c r="F31" s="453">
        <v>20292</v>
      </c>
      <c r="G31" s="453">
        <v>36081</v>
      </c>
      <c r="H31" s="563">
        <v>166924</v>
      </c>
      <c r="I31" s="453">
        <v>45051</v>
      </c>
      <c r="J31" s="453">
        <v>22457</v>
      </c>
      <c r="K31" s="453">
        <v>16928</v>
      </c>
      <c r="L31" s="563">
        <v>84436</v>
      </c>
      <c r="M31" s="453">
        <v>175695</v>
      </c>
      <c r="N31" s="453">
        <v>59173</v>
      </c>
      <c r="O31" s="453">
        <v>86581</v>
      </c>
      <c r="P31" s="563">
        <v>321449</v>
      </c>
      <c r="Q31" s="587">
        <v>156709</v>
      </c>
      <c r="R31" s="587">
        <v>143447</v>
      </c>
      <c r="S31" s="587">
        <v>13262</v>
      </c>
      <c r="T31" s="35"/>
      <c r="V31" s="35"/>
    </row>
    <row r="32" spans="1:22" ht="19.899999999999999" customHeight="1">
      <c r="A32" s="577">
        <v>26</v>
      </c>
      <c r="B32" s="562" t="s">
        <v>4</v>
      </c>
      <c r="C32" s="586">
        <v>879495</v>
      </c>
      <c r="D32" s="586">
        <v>836478</v>
      </c>
      <c r="E32" s="453">
        <v>203585</v>
      </c>
      <c r="F32" s="453">
        <v>28521</v>
      </c>
      <c r="G32" s="453">
        <v>41846</v>
      </c>
      <c r="H32" s="563">
        <v>273952</v>
      </c>
      <c r="I32" s="453">
        <v>121379</v>
      </c>
      <c r="J32" s="453">
        <v>33957</v>
      </c>
      <c r="K32" s="453">
        <v>40700</v>
      </c>
      <c r="L32" s="563">
        <v>196036</v>
      </c>
      <c r="M32" s="453">
        <v>222768</v>
      </c>
      <c r="N32" s="453">
        <v>66710</v>
      </c>
      <c r="O32" s="453">
        <v>77012</v>
      </c>
      <c r="P32" s="563">
        <v>366490</v>
      </c>
      <c r="Q32" s="587">
        <v>43017</v>
      </c>
      <c r="R32" s="587">
        <v>25886</v>
      </c>
      <c r="S32" s="587">
        <v>17131</v>
      </c>
      <c r="T32" s="35"/>
      <c r="V32" s="35"/>
    </row>
    <row r="33" spans="1:22" ht="19.899999999999999" customHeight="1">
      <c r="A33" s="577">
        <v>27</v>
      </c>
      <c r="B33" s="562" t="s">
        <v>20</v>
      </c>
      <c r="C33" s="586">
        <v>2076596</v>
      </c>
      <c r="D33" s="586">
        <v>1749307</v>
      </c>
      <c r="E33" s="453">
        <v>382733</v>
      </c>
      <c r="F33" s="453">
        <v>73389</v>
      </c>
      <c r="G33" s="453">
        <v>56885</v>
      </c>
      <c r="H33" s="563">
        <v>513007</v>
      </c>
      <c r="I33" s="453">
        <v>109395</v>
      </c>
      <c r="J33" s="453">
        <v>48170</v>
      </c>
      <c r="K33" s="453">
        <v>24644</v>
      </c>
      <c r="L33" s="563">
        <v>182209</v>
      </c>
      <c r="M33" s="453">
        <v>614495</v>
      </c>
      <c r="N33" s="453">
        <v>297150</v>
      </c>
      <c r="O33" s="453">
        <v>142446</v>
      </c>
      <c r="P33" s="563">
        <v>1054091</v>
      </c>
      <c r="Q33" s="587">
        <v>327289</v>
      </c>
      <c r="R33" s="587">
        <v>272611</v>
      </c>
      <c r="S33" s="587">
        <v>54678</v>
      </c>
      <c r="T33" s="35"/>
      <c r="V33" s="35"/>
    </row>
    <row r="34" spans="1:22" ht="19.899999999999999" customHeight="1">
      <c r="A34" s="577">
        <v>28</v>
      </c>
      <c r="B34" s="562" t="s">
        <v>276</v>
      </c>
      <c r="C34" s="586">
        <v>443387</v>
      </c>
      <c r="D34" s="586">
        <v>396857</v>
      </c>
      <c r="E34" s="453">
        <v>68938</v>
      </c>
      <c r="F34" s="453">
        <v>16273</v>
      </c>
      <c r="G34" s="453">
        <v>18384</v>
      </c>
      <c r="H34" s="563">
        <v>103595</v>
      </c>
      <c r="I34" s="453">
        <v>61544</v>
      </c>
      <c r="J34" s="453">
        <v>23594</v>
      </c>
      <c r="K34" s="453">
        <v>15909</v>
      </c>
      <c r="L34" s="563">
        <v>101047</v>
      </c>
      <c r="M34" s="453">
        <v>95712</v>
      </c>
      <c r="N34" s="453">
        <v>48748</v>
      </c>
      <c r="O34" s="453">
        <v>47755</v>
      </c>
      <c r="P34" s="563">
        <v>192215</v>
      </c>
      <c r="Q34" s="587">
        <v>46530</v>
      </c>
      <c r="R34" s="587">
        <v>35778</v>
      </c>
      <c r="S34" s="587">
        <v>10752</v>
      </c>
      <c r="T34" s="35"/>
      <c r="V34" s="35"/>
    </row>
    <row r="35" spans="1:22" ht="19.899999999999999" customHeight="1">
      <c r="A35" s="577">
        <v>29</v>
      </c>
      <c r="B35" s="562" t="s">
        <v>277</v>
      </c>
      <c r="C35" s="586">
        <v>134954</v>
      </c>
      <c r="D35" s="586">
        <v>119718</v>
      </c>
      <c r="E35" s="453">
        <v>20575</v>
      </c>
      <c r="F35" s="453">
        <v>4377</v>
      </c>
      <c r="G35" s="453">
        <v>6744</v>
      </c>
      <c r="H35" s="563">
        <v>31696</v>
      </c>
      <c r="I35" s="453">
        <v>11517</v>
      </c>
      <c r="J35" s="453">
        <v>6298</v>
      </c>
      <c r="K35" s="453">
        <v>3486</v>
      </c>
      <c r="L35" s="563">
        <v>21301</v>
      </c>
      <c r="M35" s="453">
        <v>34148</v>
      </c>
      <c r="N35" s="453">
        <v>14980</v>
      </c>
      <c r="O35" s="453">
        <v>17593</v>
      </c>
      <c r="P35" s="563">
        <v>66721</v>
      </c>
      <c r="Q35" s="587">
        <v>15236</v>
      </c>
      <c r="R35" s="587">
        <v>8704</v>
      </c>
      <c r="S35" s="587">
        <v>6532</v>
      </c>
      <c r="T35" s="35"/>
      <c r="V35" s="35"/>
    </row>
    <row r="36" spans="1:22" s="36" customFormat="1" ht="19.899999999999999" customHeight="1">
      <c r="A36" s="577">
        <v>30</v>
      </c>
      <c r="B36" s="562" t="s">
        <v>278</v>
      </c>
      <c r="C36" s="586">
        <v>273763</v>
      </c>
      <c r="D36" s="586">
        <v>172669</v>
      </c>
      <c r="E36" s="453">
        <v>29794</v>
      </c>
      <c r="F36" s="453">
        <v>5532</v>
      </c>
      <c r="G36" s="453">
        <v>26837</v>
      </c>
      <c r="H36" s="563">
        <v>62163</v>
      </c>
      <c r="I36" s="453">
        <v>3963</v>
      </c>
      <c r="J36" s="453">
        <v>2389</v>
      </c>
      <c r="K36" s="453">
        <v>8205</v>
      </c>
      <c r="L36" s="563">
        <v>14557</v>
      </c>
      <c r="M36" s="453">
        <v>9506</v>
      </c>
      <c r="N36" s="453">
        <v>30885</v>
      </c>
      <c r="O36" s="453">
        <v>55558</v>
      </c>
      <c r="P36" s="563">
        <v>95949</v>
      </c>
      <c r="Q36" s="587">
        <v>101094</v>
      </c>
      <c r="R36" s="587">
        <v>95729</v>
      </c>
      <c r="S36" s="587">
        <v>5365</v>
      </c>
      <c r="T36" s="37"/>
      <c r="V36" s="37"/>
    </row>
    <row r="37" spans="1:22" s="36" customFormat="1" ht="19.899999999999999" customHeight="1">
      <c r="A37" s="577">
        <v>31</v>
      </c>
      <c r="B37" s="562" t="s">
        <v>146</v>
      </c>
      <c r="C37" s="586">
        <v>1637393</v>
      </c>
      <c r="D37" s="586">
        <v>1300561</v>
      </c>
      <c r="E37" s="453">
        <v>223371</v>
      </c>
      <c r="F37" s="453">
        <v>59220</v>
      </c>
      <c r="G37" s="453">
        <v>57007</v>
      </c>
      <c r="H37" s="563">
        <v>339598</v>
      </c>
      <c r="I37" s="453">
        <v>115975</v>
      </c>
      <c r="J37" s="453">
        <v>58089</v>
      </c>
      <c r="K37" s="453">
        <v>28915</v>
      </c>
      <c r="L37" s="563">
        <v>202979</v>
      </c>
      <c r="M37" s="453">
        <v>350725</v>
      </c>
      <c r="N37" s="453">
        <v>273635</v>
      </c>
      <c r="O37" s="453">
        <v>133624</v>
      </c>
      <c r="P37" s="563">
        <v>757984</v>
      </c>
      <c r="Q37" s="587">
        <v>336832</v>
      </c>
      <c r="R37" s="587">
        <v>292980</v>
      </c>
      <c r="S37" s="587">
        <v>43852</v>
      </c>
      <c r="T37" s="37" t="s">
        <v>271</v>
      </c>
      <c r="V37" s="37"/>
    </row>
    <row r="38" spans="1:22" s="33" customFormat="1" ht="19.899999999999999" customHeight="1">
      <c r="A38" s="577">
        <v>32</v>
      </c>
      <c r="B38" s="562" t="s">
        <v>181</v>
      </c>
      <c r="C38" s="586">
        <v>431831</v>
      </c>
      <c r="D38" s="586">
        <v>402434</v>
      </c>
      <c r="E38" s="453">
        <v>79309</v>
      </c>
      <c r="F38" s="453">
        <v>17650</v>
      </c>
      <c r="G38" s="453">
        <v>29803</v>
      </c>
      <c r="H38" s="563">
        <v>126762</v>
      </c>
      <c r="I38" s="453">
        <v>46890</v>
      </c>
      <c r="J38" s="453">
        <v>19974</v>
      </c>
      <c r="K38" s="453">
        <v>21861</v>
      </c>
      <c r="L38" s="563">
        <v>88725</v>
      </c>
      <c r="M38" s="453">
        <v>74732</v>
      </c>
      <c r="N38" s="453">
        <v>40983</v>
      </c>
      <c r="O38" s="453">
        <v>71232</v>
      </c>
      <c r="P38" s="563">
        <v>186947</v>
      </c>
      <c r="Q38" s="587">
        <v>29397</v>
      </c>
      <c r="R38" s="587">
        <v>19699</v>
      </c>
      <c r="S38" s="587">
        <v>9698</v>
      </c>
      <c r="T38" s="35"/>
      <c r="V38" s="35"/>
    </row>
    <row r="39" spans="1:22" ht="19.899999999999999" customHeight="1">
      <c r="A39" s="577">
        <v>33</v>
      </c>
      <c r="B39" s="562" t="s">
        <v>6</v>
      </c>
      <c r="C39" s="586">
        <v>1858030</v>
      </c>
      <c r="D39" s="586">
        <v>1589503</v>
      </c>
      <c r="E39" s="453">
        <v>324353</v>
      </c>
      <c r="F39" s="453">
        <v>82068</v>
      </c>
      <c r="G39" s="453">
        <v>67317</v>
      </c>
      <c r="H39" s="563">
        <v>473738</v>
      </c>
      <c r="I39" s="453">
        <v>169025</v>
      </c>
      <c r="J39" s="453">
        <v>56915</v>
      </c>
      <c r="K39" s="453">
        <v>56282</v>
      </c>
      <c r="L39" s="563">
        <v>282222</v>
      </c>
      <c r="M39" s="453">
        <v>358400</v>
      </c>
      <c r="N39" s="453">
        <v>314519</v>
      </c>
      <c r="O39" s="453">
        <v>160624</v>
      </c>
      <c r="P39" s="563">
        <v>833543</v>
      </c>
      <c r="Q39" s="587">
        <v>268527</v>
      </c>
      <c r="R39" s="587">
        <v>222129</v>
      </c>
      <c r="S39" s="587">
        <v>46398</v>
      </c>
      <c r="T39" s="35"/>
      <c r="V39" s="35"/>
    </row>
    <row r="40" spans="1:22" ht="19.899999999999999" customHeight="1">
      <c r="A40" s="577">
        <v>34</v>
      </c>
      <c r="B40" s="562" t="s">
        <v>7</v>
      </c>
      <c r="C40" s="586">
        <v>15400600</v>
      </c>
      <c r="D40" s="586">
        <v>14419170</v>
      </c>
      <c r="E40" s="453">
        <v>4692535</v>
      </c>
      <c r="F40" s="453">
        <v>645756</v>
      </c>
      <c r="G40" s="453">
        <v>355365</v>
      </c>
      <c r="H40" s="563">
        <v>5693656</v>
      </c>
      <c r="I40" s="453">
        <v>1961184</v>
      </c>
      <c r="J40" s="453">
        <v>298682</v>
      </c>
      <c r="K40" s="453">
        <v>339836</v>
      </c>
      <c r="L40" s="563">
        <v>2599702</v>
      </c>
      <c r="M40" s="453">
        <v>3729643</v>
      </c>
      <c r="N40" s="453">
        <v>1595449</v>
      </c>
      <c r="O40" s="453">
        <v>800720</v>
      </c>
      <c r="P40" s="563">
        <v>6125812</v>
      </c>
      <c r="Q40" s="587">
        <v>981430</v>
      </c>
      <c r="R40" s="587">
        <v>515950</v>
      </c>
      <c r="S40" s="587">
        <v>465480</v>
      </c>
      <c r="T40" s="35"/>
      <c r="V40" s="35"/>
    </row>
    <row r="41" spans="1:22" s="33" customFormat="1" ht="19.899999999999999" customHeight="1">
      <c r="A41" s="577">
        <v>35</v>
      </c>
      <c r="B41" s="562" t="s">
        <v>8</v>
      </c>
      <c r="C41" s="586">
        <v>4365982</v>
      </c>
      <c r="D41" s="586">
        <v>4058872</v>
      </c>
      <c r="E41" s="453">
        <v>1069045</v>
      </c>
      <c r="F41" s="453">
        <v>176500</v>
      </c>
      <c r="G41" s="453">
        <v>170365</v>
      </c>
      <c r="H41" s="563">
        <v>1415910</v>
      </c>
      <c r="I41" s="453">
        <v>651482</v>
      </c>
      <c r="J41" s="453">
        <v>148451</v>
      </c>
      <c r="K41" s="453">
        <v>204577</v>
      </c>
      <c r="L41" s="563">
        <v>1004510</v>
      </c>
      <c r="M41" s="453">
        <v>851208</v>
      </c>
      <c r="N41" s="453">
        <v>363379</v>
      </c>
      <c r="O41" s="453">
        <v>423865</v>
      </c>
      <c r="P41" s="563">
        <v>1638452</v>
      </c>
      <c r="Q41" s="587">
        <v>307110</v>
      </c>
      <c r="R41" s="587">
        <v>190393</v>
      </c>
      <c r="S41" s="587">
        <v>116717</v>
      </c>
      <c r="T41" s="35"/>
      <c r="V41" s="35"/>
    </row>
    <row r="42" spans="1:22" ht="19.899999999999999" customHeight="1">
      <c r="A42" s="577">
        <v>36</v>
      </c>
      <c r="B42" s="562" t="s">
        <v>9</v>
      </c>
      <c r="C42" s="586">
        <v>268676</v>
      </c>
      <c r="D42" s="586">
        <v>193338</v>
      </c>
      <c r="E42" s="453">
        <v>30086</v>
      </c>
      <c r="F42" s="453">
        <v>8910</v>
      </c>
      <c r="G42" s="453">
        <v>13484</v>
      </c>
      <c r="H42" s="563">
        <v>52480</v>
      </c>
      <c r="I42" s="453">
        <v>11474</v>
      </c>
      <c r="J42" s="453">
        <v>8972</v>
      </c>
      <c r="K42" s="453">
        <v>4091</v>
      </c>
      <c r="L42" s="563">
        <v>24537</v>
      </c>
      <c r="M42" s="453">
        <v>53405</v>
      </c>
      <c r="N42" s="453">
        <v>36883</v>
      </c>
      <c r="O42" s="453">
        <v>26033</v>
      </c>
      <c r="P42" s="563">
        <v>116321</v>
      </c>
      <c r="Q42" s="587">
        <v>75338</v>
      </c>
      <c r="R42" s="587">
        <v>64944</v>
      </c>
      <c r="S42" s="587">
        <v>10394</v>
      </c>
      <c r="T42" s="35"/>
      <c r="V42" s="35"/>
    </row>
    <row r="43" spans="1:22" ht="19.899999999999999" customHeight="1">
      <c r="A43" s="577">
        <v>37</v>
      </c>
      <c r="B43" s="562" t="s">
        <v>10</v>
      </c>
      <c r="C43" s="586">
        <v>354400</v>
      </c>
      <c r="D43" s="586">
        <v>328154</v>
      </c>
      <c r="E43" s="453">
        <v>60656</v>
      </c>
      <c r="F43" s="453">
        <v>16612</v>
      </c>
      <c r="G43" s="453">
        <v>20005</v>
      </c>
      <c r="H43" s="563">
        <v>97273</v>
      </c>
      <c r="I43" s="453">
        <v>43043</v>
      </c>
      <c r="J43" s="453">
        <v>20550</v>
      </c>
      <c r="K43" s="453">
        <v>14906</v>
      </c>
      <c r="L43" s="563">
        <v>78499</v>
      </c>
      <c r="M43" s="453">
        <v>57018</v>
      </c>
      <c r="N43" s="453">
        <v>47601</v>
      </c>
      <c r="O43" s="453">
        <v>47763</v>
      </c>
      <c r="P43" s="563">
        <v>152382</v>
      </c>
      <c r="Q43" s="587">
        <v>26246</v>
      </c>
      <c r="R43" s="587">
        <v>19876</v>
      </c>
      <c r="S43" s="587">
        <v>6370</v>
      </c>
      <c r="T43" s="35"/>
      <c r="V43" s="35"/>
    </row>
    <row r="44" spans="1:22" s="33" customFormat="1" ht="19.899999999999999" customHeight="1">
      <c r="A44" s="577">
        <v>38</v>
      </c>
      <c r="B44" s="562" t="s">
        <v>11</v>
      </c>
      <c r="C44" s="586">
        <v>1396542</v>
      </c>
      <c r="D44" s="586">
        <v>1297143</v>
      </c>
      <c r="E44" s="453">
        <v>270313</v>
      </c>
      <c r="F44" s="453">
        <v>50087</v>
      </c>
      <c r="G44" s="453">
        <v>54043</v>
      </c>
      <c r="H44" s="563">
        <v>374443</v>
      </c>
      <c r="I44" s="453">
        <v>151782</v>
      </c>
      <c r="J44" s="453">
        <v>42405</v>
      </c>
      <c r="K44" s="453">
        <v>33539</v>
      </c>
      <c r="L44" s="563">
        <v>227726</v>
      </c>
      <c r="M44" s="453">
        <v>381022</v>
      </c>
      <c r="N44" s="453">
        <v>176925</v>
      </c>
      <c r="O44" s="453">
        <v>137027</v>
      </c>
      <c r="P44" s="563">
        <v>694974</v>
      </c>
      <c r="Q44" s="587">
        <v>99399</v>
      </c>
      <c r="R44" s="587">
        <v>69509</v>
      </c>
      <c r="S44" s="587">
        <v>29890</v>
      </c>
      <c r="T44" s="35"/>
      <c r="V44" s="35"/>
    </row>
    <row r="45" spans="1:22" ht="19.899999999999999" customHeight="1">
      <c r="A45" s="577">
        <v>39</v>
      </c>
      <c r="B45" s="562" t="s">
        <v>12</v>
      </c>
      <c r="C45" s="586">
        <v>359663</v>
      </c>
      <c r="D45" s="586">
        <v>338361</v>
      </c>
      <c r="E45" s="453">
        <v>81410</v>
      </c>
      <c r="F45" s="453">
        <v>14797</v>
      </c>
      <c r="G45" s="453">
        <v>16769</v>
      </c>
      <c r="H45" s="563">
        <v>112976</v>
      </c>
      <c r="I45" s="453">
        <v>49367</v>
      </c>
      <c r="J45" s="453">
        <v>22762</v>
      </c>
      <c r="K45" s="453">
        <v>14432</v>
      </c>
      <c r="L45" s="563">
        <v>86561</v>
      </c>
      <c r="M45" s="453">
        <v>53619</v>
      </c>
      <c r="N45" s="453">
        <v>51884</v>
      </c>
      <c r="O45" s="453">
        <v>33321</v>
      </c>
      <c r="P45" s="563">
        <v>138824</v>
      </c>
      <c r="Q45" s="587">
        <v>21302</v>
      </c>
      <c r="R45" s="587">
        <v>13714</v>
      </c>
      <c r="S45" s="587">
        <v>7588</v>
      </c>
      <c r="T45" s="35"/>
      <c r="V45" s="35"/>
    </row>
    <row r="46" spans="1:22" s="33" customFormat="1" ht="19.899999999999999" customHeight="1">
      <c r="A46" s="577">
        <v>40</v>
      </c>
      <c r="B46" s="562" t="s">
        <v>13</v>
      </c>
      <c r="C46" s="586">
        <v>226583</v>
      </c>
      <c r="D46" s="586">
        <v>205572</v>
      </c>
      <c r="E46" s="453">
        <v>32494</v>
      </c>
      <c r="F46" s="453">
        <v>8704</v>
      </c>
      <c r="G46" s="453">
        <v>11968</v>
      </c>
      <c r="H46" s="563">
        <v>53166</v>
      </c>
      <c r="I46" s="453">
        <v>23876</v>
      </c>
      <c r="J46" s="453">
        <v>14207</v>
      </c>
      <c r="K46" s="453">
        <v>7966</v>
      </c>
      <c r="L46" s="563">
        <v>46049</v>
      </c>
      <c r="M46" s="453">
        <v>47222</v>
      </c>
      <c r="N46" s="453">
        <v>28933</v>
      </c>
      <c r="O46" s="453">
        <v>30202</v>
      </c>
      <c r="P46" s="563">
        <v>106357</v>
      </c>
      <c r="Q46" s="587">
        <v>21011</v>
      </c>
      <c r="R46" s="587">
        <v>15682</v>
      </c>
      <c r="S46" s="587">
        <v>5329</v>
      </c>
      <c r="T46" s="35"/>
      <c r="V46" s="35"/>
    </row>
    <row r="47" spans="1:22" s="33" customFormat="1" ht="19.899999999999999" customHeight="1">
      <c r="A47" s="577">
        <v>41</v>
      </c>
      <c r="B47" s="562" t="s">
        <v>89</v>
      </c>
      <c r="C47" s="586">
        <v>1979001</v>
      </c>
      <c r="D47" s="586">
        <v>1885962</v>
      </c>
      <c r="E47" s="453">
        <v>615997</v>
      </c>
      <c r="F47" s="453">
        <v>51947</v>
      </c>
      <c r="G47" s="453">
        <v>60071</v>
      </c>
      <c r="H47" s="563">
        <v>728015</v>
      </c>
      <c r="I47" s="453">
        <v>230968</v>
      </c>
      <c r="J47" s="453">
        <v>30532</v>
      </c>
      <c r="K47" s="453">
        <v>42712</v>
      </c>
      <c r="L47" s="563">
        <v>304212</v>
      </c>
      <c r="M47" s="453">
        <v>618086</v>
      </c>
      <c r="N47" s="453">
        <v>118293</v>
      </c>
      <c r="O47" s="453">
        <v>117356</v>
      </c>
      <c r="P47" s="563">
        <v>853735</v>
      </c>
      <c r="Q47" s="587">
        <v>93039</v>
      </c>
      <c r="R47" s="587">
        <v>55252</v>
      </c>
      <c r="S47" s="587">
        <v>37787</v>
      </c>
      <c r="T47" s="35"/>
      <c r="V47" s="35"/>
    </row>
    <row r="48" spans="1:22" ht="19.899999999999999" customHeight="1">
      <c r="A48" s="577">
        <v>42</v>
      </c>
      <c r="B48" s="562" t="s">
        <v>279</v>
      </c>
      <c r="C48" s="586">
        <v>2233205</v>
      </c>
      <c r="D48" s="586">
        <v>2030741</v>
      </c>
      <c r="E48" s="453">
        <v>401052</v>
      </c>
      <c r="F48" s="453">
        <v>109923</v>
      </c>
      <c r="G48" s="453">
        <v>78602</v>
      </c>
      <c r="H48" s="563">
        <v>589577</v>
      </c>
      <c r="I48" s="453">
        <v>171721</v>
      </c>
      <c r="J48" s="453">
        <v>106978</v>
      </c>
      <c r="K48" s="453">
        <v>54588</v>
      </c>
      <c r="L48" s="563">
        <v>333287</v>
      </c>
      <c r="M48" s="453">
        <v>475887</v>
      </c>
      <c r="N48" s="453">
        <v>422815</v>
      </c>
      <c r="O48" s="453">
        <v>209175</v>
      </c>
      <c r="P48" s="563">
        <v>1107877</v>
      </c>
      <c r="Q48" s="587">
        <v>202464</v>
      </c>
      <c r="R48" s="587">
        <v>132314</v>
      </c>
      <c r="S48" s="587">
        <v>70150</v>
      </c>
      <c r="T48" s="35"/>
      <c r="V48" s="35"/>
    </row>
    <row r="49" spans="1:22" ht="19.899999999999999" customHeight="1">
      <c r="A49" s="577">
        <v>43</v>
      </c>
      <c r="B49" s="562" t="s">
        <v>84</v>
      </c>
      <c r="C49" s="586">
        <v>567973</v>
      </c>
      <c r="D49" s="586">
        <v>538810</v>
      </c>
      <c r="E49" s="453">
        <v>107026</v>
      </c>
      <c r="F49" s="453">
        <v>19178</v>
      </c>
      <c r="G49" s="453">
        <v>21884</v>
      </c>
      <c r="H49" s="563">
        <v>148088</v>
      </c>
      <c r="I49" s="453">
        <v>90172</v>
      </c>
      <c r="J49" s="453">
        <v>18826</v>
      </c>
      <c r="K49" s="453">
        <v>15469</v>
      </c>
      <c r="L49" s="563">
        <v>124467</v>
      </c>
      <c r="M49" s="453">
        <v>152826</v>
      </c>
      <c r="N49" s="453">
        <v>62214</v>
      </c>
      <c r="O49" s="453">
        <v>51215</v>
      </c>
      <c r="P49" s="563">
        <v>266255</v>
      </c>
      <c r="Q49" s="587">
        <v>29163</v>
      </c>
      <c r="R49" s="587">
        <v>19713</v>
      </c>
      <c r="S49" s="587">
        <v>9450</v>
      </c>
      <c r="T49" s="35"/>
      <c r="V49" s="35"/>
    </row>
    <row r="50" spans="1:22" ht="19.899999999999999" customHeight="1">
      <c r="A50" s="577">
        <v>44</v>
      </c>
      <c r="B50" s="562" t="s">
        <v>85</v>
      </c>
      <c r="C50" s="586">
        <v>771869</v>
      </c>
      <c r="D50" s="586">
        <v>670366</v>
      </c>
      <c r="E50" s="453">
        <v>127094</v>
      </c>
      <c r="F50" s="453">
        <v>26932</v>
      </c>
      <c r="G50" s="453">
        <v>40042</v>
      </c>
      <c r="H50" s="563">
        <v>194068</v>
      </c>
      <c r="I50" s="453">
        <v>67752</v>
      </c>
      <c r="J50" s="453">
        <v>23821</v>
      </c>
      <c r="K50" s="453">
        <v>23926</v>
      </c>
      <c r="L50" s="563">
        <v>115499</v>
      </c>
      <c r="M50" s="453">
        <v>176666</v>
      </c>
      <c r="N50" s="453">
        <v>84319</v>
      </c>
      <c r="O50" s="453">
        <v>99814</v>
      </c>
      <c r="P50" s="563">
        <v>360799</v>
      </c>
      <c r="Q50" s="587">
        <v>101503</v>
      </c>
      <c r="R50" s="587">
        <v>85491</v>
      </c>
      <c r="S50" s="587">
        <v>16012</v>
      </c>
      <c r="T50" s="35"/>
      <c r="V50" s="35"/>
    </row>
    <row r="51" spans="1:22" ht="19.899999999999999" customHeight="1">
      <c r="A51" s="577">
        <v>45</v>
      </c>
      <c r="B51" s="562" t="s">
        <v>86</v>
      </c>
      <c r="C51" s="586">
        <v>1419059</v>
      </c>
      <c r="D51" s="586">
        <v>1294853</v>
      </c>
      <c r="E51" s="453">
        <v>299650</v>
      </c>
      <c r="F51" s="453">
        <v>68820</v>
      </c>
      <c r="G51" s="453">
        <v>48836</v>
      </c>
      <c r="H51" s="563">
        <v>417306</v>
      </c>
      <c r="I51" s="453">
        <v>142333</v>
      </c>
      <c r="J51" s="453">
        <v>96314</v>
      </c>
      <c r="K51" s="453">
        <v>37914</v>
      </c>
      <c r="L51" s="563">
        <v>276561</v>
      </c>
      <c r="M51" s="453">
        <v>299893</v>
      </c>
      <c r="N51" s="453">
        <v>191614</v>
      </c>
      <c r="O51" s="453">
        <v>109479</v>
      </c>
      <c r="P51" s="563">
        <v>600986</v>
      </c>
      <c r="Q51" s="587">
        <v>124206</v>
      </c>
      <c r="R51" s="587">
        <v>93014</v>
      </c>
      <c r="S51" s="587">
        <v>31192</v>
      </c>
      <c r="T51" s="35"/>
      <c r="V51" s="35"/>
    </row>
    <row r="52" spans="1:22" ht="19.899999999999999" customHeight="1">
      <c r="A52" s="577">
        <v>46</v>
      </c>
      <c r="B52" s="562" t="s">
        <v>366</v>
      </c>
      <c r="C52" s="586">
        <v>1140914</v>
      </c>
      <c r="D52" s="586">
        <v>977737</v>
      </c>
      <c r="E52" s="453">
        <v>188773</v>
      </c>
      <c r="F52" s="453">
        <v>36277</v>
      </c>
      <c r="G52" s="453">
        <v>39016</v>
      </c>
      <c r="H52" s="563">
        <v>264066</v>
      </c>
      <c r="I52" s="453">
        <v>68103</v>
      </c>
      <c r="J52" s="453">
        <v>28844</v>
      </c>
      <c r="K52" s="453">
        <v>20212</v>
      </c>
      <c r="L52" s="563">
        <v>117159</v>
      </c>
      <c r="M52" s="453">
        <v>340349</v>
      </c>
      <c r="N52" s="453">
        <v>151781</v>
      </c>
      <c r="O52" s="453">
        <v>104382</v>
      </c>
      <c r="P52" s="563">
        <v>596512</v>
      </c>
      <c r="Q52" s="587">
        <v>163177</v>
      </c>
      <c r="R52" s="587">
        <v>137047</v>
      </c>
      <c r="S52" s="587">
        <v>26130</v>
      </c>
      <c r="T52" s="35"/>
      <c r="V52" s="35"/>
    </row>
    <row r="53" spans="1:22" ht="19.899999999999999" customHeight="1">
      <c r="A53" s="577">
        <v>47</v>
      </c>
      <c r="B53" s="562" t="s">
        <v>87</v>
      </c>
      <c r="C53" s="586">
        <v>834046</v>
      </c>
      <c r="D53" s="586">
        <v>586960</v>
      </c>
      <c r="E53" s="453">
        <v>110635</v>
      </c>
      <c r="F53" s="453">
        <v>18818</v>
      </c>
      <c r="G53" s="453">
        <v>31527</v>
      </c>
      <c r="H53" s="563">
        <v>160980</v>
      </c>
      <c r="I53" s="453">
        <v>22447</v>
      </c>
      <c r="J53" s="453">
        <v>14046</v>
      </c>
      <c r="K53" s="453">
        <v>9206</v>
      </c>
      <c r="L53" s="563">
        <v>45699</v>
      </c>
      <c r="M53" s="453">
        <v>181925</v>
      </c>
      <c r="N53" s="453">
        <v>113562</v>
      </c>
      <c r="O53" s="453">
        <v>84794</v>
      </c>
      <c r="P53" s="563">
        <v>380281</v>
      </c>
      <c r="Q53" s="587">
        <v>247086</v>
      </c>
      <c r="R53" s="587">
        <v>219302</v>
      </c>
      <c r="S53" s="587">
        <v>27784</v>
      </c>
      <c r="T53" s="35"/>
      <c r="V53" s="35"/>
    </row>
    <row r="54" spans="1:22" s="33" customFormat="1" ht="19.899999999999999" customHeight="1">
      <c r="A54" s="577">
        <v>48</v>
      </c>
      <c r="B54" s="562" t="s">
        <v>195</v>
      </c>
      <c r="C54" s="586">
        <v>990413</v>
      </c>
      <c r="D54" s="586">
        <v>926052</v>
      </c>
      <c r="E54" s="453">
        <v>290935</v>
      </c>
      <c r="F54" s="453">
        <v>54186</v>
      </c>
      <c r="G54" s="453">
        <v>39958</v>
      </c>
      <c r="H54" s="563">
        <v>385079</v>
      </c>
      <c r="I54" s="453">
        <v>114858</v>
      </c>
      <c r="J54" s="453">
        <v>49435</v>
      </c>
      <c r="K54" s="453">
        <v>39650</v>
      </c>
      <c r="L54" s="563">
        <v>203943</v>
      </c>
      <c r="M54" s="453">
        <v>148549</v>
      </c>
      <c r="N54" s="453">
        <v>109766</v>
      </c>
      <c r="O54" s="453">
        <v>78715</v>
      </c>
      <c r="P54" s="563">
        <v>337030</v>
      </c>
      <c r="Q54" s="587">
        <v>64361</v>
      </c>
      <c r="R54" s="587">
        <v>37267</v>
      </c>
      <c r="S54" s="587">
        <v>27094</v>
      </c>
      <c r="T54" s="35"/>
      <c r="V54" s="35"/>
    </row>
    <row r="55" spans="1:22" ht="19.899999999999999" customHeight="1">
      <c r="A55" s="577">
        <v>49</v>
      </c>
      <c r="B55" s="562" t="s">
        <v>196</v>
      </c>
      <c r="C55" s="586">
        <v>385205</v>
      </c>
      <c r="D55" s="586">
        <v>234079</v>
      </c>
      <c r="E55" s="453">
        <v>39543</v>
      </c>
      <c r="F55" s="453">
        <v>8003</v>
      </c>
      <c r="G55" s="453">
        <v>13622</v>
      </c>
      <c r="H55" s="563">
        <v>61168</v>
      </c>
      <c r="I55" s="453">
        <v>7791</v>
      </c>
      <c r="J55" s="453">
        <v>10087</v>
      </c>
      <c r="K55" s="453">
        <v>4266</v>
      </c>
      <c r="L55" s="563">
        <v>22144</v>
      </c>
      <c r="M55" s="453">
        <v>70021</v>
      </c>
      <c r="N55" s="453">
        <v>47804</v>
      </c>
      <c r="O55" s="453">
        <v>32942</v>
      </c>
      <c r="P55" s="563">
        <v>150767</v>
      </c>
      <c r="Q55" s="587">
        <v>151126</v>
      </c>
      <c r="R55" s="587">
        <v>140976</v>
      </c>
      <c r="S55" s="587">
        <v>10150</v>
      </c>
      <c r="T55" s="35"/>
      <c r="V55" s="35"/>
    </row>
    <row r="56" spans="1:22" ht="19.899999999999999" customHeight="1">
      <c r="A56" s="577">
        <v>50</v>
      </c>
      <c r="B56" s="562" t="s">
        <v>197</v>
      </c>
      <c r="C56" s="586">
        <v>294434</v>
      </c>
      <c r="D56" s="586">
        <v>268302</v>
      </c>
      <c r="E56" s="453">
        <v>53447</v>
      </c>
      <c r="F56" s="453">
        <v>16841</v>
      </c>
      <c r="G56" s="453">
        <v>13116</v>
      </c>
      <c r="H56" s="563">
        <v>83404</v>
      </c>
      <c r="I56" s="453">
        <v>27080</v>
      </c>
      <c r="J56" s="453">
        <v>20597</v>
      </c>
      <c r="K56" s="453">
        <v>8571</v>
      </c>
      <c r="L56" s="563">
        <v>56248</v>
      </c>
      <c r="M56" s="453">
        <v>49592</v>
      </c>
      <c r="N56" s="453">
        <v>47045</v>
      </c>
      <c r="O56" s="453">
        <v>32013</v>
      </c>
      <c r="P56" s="563">
        <v>128650</v>
      </c>
      <c r="Q56" s="587">
        <v>26132</v>
      </c>
      <c r="R56" s="587">
        <v>18576</v>
      </c>
      <c r="S56" s="587">
        <v>7556</v>
      </c>
      <c r="T56" s="35"/>
      <c r="V56" s="35"/>
    </row>
    <row r="57" spans="1:22" ht="19.899999999999999" customHeight="1">
      <c r="A57" s="577">
        <v>51</v>
      </c>
      <c r="B57" s="562" t="s">
        <v>198</v>
      </c>
      <c r="C57" s="586">
        <v>344779</v>
      </c>
      <c r="D57" s="586">
        <v>298844</v>
      </c>
      <c r="E57" s="453">
        <v>48239</v>
      </c>
      <c r="F57" s="453">
        <v>21256</v>
      </c>
      <c r="G57" s="453">
        <v>14433</v>
      </c>
      <c r="H57" s="563">
        <v>83928</v>
      </c>
      <c r="I57" s="453">
        <v>23952</v>
      </c>
      <c r="J57" s="453">
        <v>16436</v>
      </c>
      <c r="K57" s="453">
        <v>10287</v>
      </c>
      <c r="L57" s="563">
        <v>50675</v>
      </c>
      <c r="M57" s="453">
        <v>58868</v>
      </c>
      <c r="N57" s="453">
        <v>72030</v>
      </c>
      <c r="O57" s="453">
        <v>33343</v>
      </c>
      <c r="P57" s="563">
        <v>164241</v>
      </c>
      <c r="Q57" s="587">
        <v>45935</v>
      </c>
      <c r="R57" s="587">
        <v>36631</v>
      </c>
      <c r="S57" s="587">
        <v>9304</v>
      </c>
      <c r="T57" s="35"/>
      <c r="V57" s="35"/>
    </row>
    <row r="58" spans="1:22" ht="19.899999999999999" customHeight="1">
      <c r="A58" s="577">
        <v>52</v>
      </c>
      <c r="B58" s="562" t="s">
        <v>199</v>
      </c>
      <c r="C58" s="586">
        <v>727101</v>
      </c>
      <c r="D58" s="586">
        <v>639382</v>
      </c>
      <c r="E58" s="453">
        <v>106474</v>
      </c>
      <c r="F58" s="453">
        <v>25962</v>
      </c>
      <c r="G58" s="453">
        <v>26132</v>
      </c>
      <c r="H58" s="563">
        <v>158568</v>
      </c>
      <c r="I58" s="453">
        <v>81675</v>
      </c>
      <c r="J58" s="453">
        <v>34998</v>
      </c>
      <c r="K58" s="453">
        <v>21022</v>
      </c>
      <c r="L58" s="563">
        <v>137695</v>
      </c>
      <c r="M58" s="453">
        <v>172600</v>
      </c>
      <c r="N58" s="453">
        <v>104950</v>
      </c>
      <c r="O58" s="453">
        <v>65569</v>
      </c>
      <c r="P58" s="563">
        <v>343119</v>
      </c>
      <c r="Q58" s="587">
        <v>87719</v>
      </c>
      <c r="R58" s="587">
        <v>70404</v>
      </c>
      <c r="S58" s="587">
        <v>17315</v>
      </c>
      <c r="T58" s="35"/>
      <c r="V58" s="35"/>
    </row>
    <row r="59" spans="1:22" s="33" customFormat="1" ht="19.899999999999999" customHeight="1">
      <c r="A59" s="577">
        <v>53</v>
      </c>
      <c r="B59" s="562" t="s">
        <v>200</v>
      </c>
      <c r="C59" s="586">
        <v>336519</v>
      </c>
      <c r="D59" s="586">
        <v>311163</v>
      </c>
      <c r="E59" s="453">
        <v>67904</v>
      </c>
      <c r="F59" s="453">
        <v>12534</v>
      </c>
      <c r="G59" s="453">
        <v>15306</v>
      </c>
      <c r="H59" s="563">
        <v>95744</v>
      </c>
      <c r="I59" s="453">
        <v>54856</v>
      </c>
      <c r="J59" s="453">
        <v>15441</v>
      </c>
      <c r="K59" s="453">
        <v>7679</v>
      </c>
      <c r="L59" s="563">
        <v>77976</v>
      </c>
      <c r="M59" s="453">
        <v>82921</v>
      </c>
      <c r="N59" s="453">
        <v>31511</v>
      </c>
      <c r="O59" s="453">
        <v>23011</v>
      </c>
      <c r="P59" s="563">
        <v>137443</v>
      </c>
      <c r="Q59" s="587">
        <v>25356</v>
      </c>
      <c r="R59" s="587">
        <v>17239</v>
      </c>
      <c r="S59" s="587">
        <v>8117</v>
      </c>
      <c r="T59" s="35"/>
      <c r="V59" s="35"/>
    </row>
    <row r="60" spans="1:22" ht="19.899999999999999" customHeight="1">
      <c r="A60" s="577">
        <v>54</v>
      </c>
      <c r="B60" s="562" t="s">
        <v>317</v>
      </c>
      <c r="C60" s="586">
        <v>1029994</v>
      </c>
      <c r="D60" s="586">
        <v>948752</v>
      </c>
      <c r="E60" s="453">
        <v>228036</v>
      </c>
      <c r="F60" s="453">
        <v>37807</v>
      </c>
      <c r="G60" s="453">
        <v>34044</v>
      </c>
      <c r="H60" s="563">
        <v>299887</v>
      </c>
      <c r="I60" s="453">
        <v>112971</v>
      </c>
      <c r="J60" s="453">
        <v>45187</v>
      </c>
      <c r="K60" s="453">
        <v>22822</v>
      </c>
      <c r="L60" s="563">
        <v>180980</v>
      </c>
      <c r="M60" s="453">
        <v>291253</v>
      </c>
      <c r="N60" s="453">
        <v>99018</v>
      </c>
      <c r="O60" s="453">
        <v>77614</v>
      </c>
      <c r="P60" s="563">
        <v>467885</v>
      </c>
      <c r="Q60" s="587">
        <v>81242</v>
      </c>
      <c r="R60" s="587">
        <v>55820</v>
      </c>
      <c r="S60" s="587">
        <v>25422</v>
      </c>
      <c r="T60" s="35"/>
      <c r="V60" s="35"/>
    </row>
    <row r="61" spans="1:22" ht="19.899999999999999" customHeight="1">
      <c r="A61" s="577">
        <v>55</v>
      </c>
      <c r="B61" s="562" t="s">
        <v>318</v>
      </c>
      <c r="C61" s="586">
        <v>1318136</v>
      </c>
      <c r="D61" s="586">
        <v>1191398</v>
      </c>
      <c r="E61" s="453">
        <v>207935</v>
      </c>
      <c r="F61" s="453">
        <v>49536</v>
      </c>
      <c r="G61" s="453">
        <v>56405</v>
      </c>
      <c r="H61" s="563">
        <v>313876</v>
      </c>
      <c r="I61" s="453">
        <v>162416</v>
      </c>
      <c r="J61" s="453">
        <v>64611</v>
      </c>
      <c r="K61" s="453">
        <v>43321</v>
      </c>
      <c r="L61" s="563">
        <v>270348</v>
      </c>
      <c r="M61" s="453">
        <v>315368</v>
      </c>
      <c r="N61" s="453">
        <v>161120</v>
      </c>
      <c r="O61" s="453">
        <v>130686</v>
      </c>
      <c r="P61" s="563">
        <v>607174</v>
      </c>
      <c r="Q61" s="587">
        <v>126738</v>
      </c>
      <c r="R61" s="587">
        <v>95701</v>
      </c>
      <c r="S61" s="587">
        <v>31037</v>
      </c>
      <c r="T61" s="35"/>
      <c r="V61" s="35"/>
    </row>
    <row r="62" spans="1:22" ht="19.899999999999999" customHeight="1">
      <c r="A62" s="577">
        <v>56</v>
      </c>
      <c r="B62" s="562" t="s">
        <v>233</v>
      </c>
      <c r="C62" s="586">
        <v>310254</v>
      </c>
      <c r="D62" s="586">
        <v>222700</v>
      </c>
      <c r="E62" s="453">
        <v>36152</v>
      </c>
      <c r="F62" s="453">
        <v>5111</v>
      </c>
      <c r="G62" s="453">
        <v>17668</v>
      </c>
      <c r="H62" s="563">
        <v>58931</v>
      </c>
      <c r="I62" s="453">
        <v>9611</v>
      </c>
      <c r="J62" s="453">
        <v>4043</v>
      </c>
      <c r="K62" s="453">
        <v>7169</v>
      </c>
      <c r="L62" s="563">
        <v>20823</v>
      </c>
      <c r="M62" s="453">
        <v>59598</v>
      </c>
      <c r="N62" s="453">
        <v>30887</v>
      </c>
      <c r="O62" s="453">
        <v>52461</v>
      </c>
      <c r="P62" s="563">
        <v>142946</v>
      </c>
      <c r="Q62" s="587">
        <v>87554</v>
      </c>
      <c r="R62" s="587">
        <v>81876</v>
      </c>
      <c r="S62" s="587">
        <v>5678</v>
      </c>
      <c r="T62" s="35"/>
      <c r="V62" s="35"/>
    </row>
    <row r="63" spans="1:22" ht="19.899999999999999" customHeight="1">
      <c r="A63" s="577">
        <v>57</v>
      </c>
      <c r="B63" s="562" t="s">
        <v>25</v>
      </c>
      <c r="C63" s="586">
        <v>198282</v>
      </c>
      <c r="D63" s="586">
        <v>183655</v>
      </c>
      <c r="E63" s="453">
        <v>31981</v>
      </c>
      <c r="F63" s="453">
        <v>7610</v>
      </c>
      <c r="G63" s="453">
        <v>10200</v>
      </c>
      <c r="H63" s="563">
        <v>49791</v>
      </c>
      <c r="I63" s="453">
        <v>33010</v>
      </c>
      <c r="J63" s="453">
        <v>13061</v>
      </c>
      <c r="K63" s="453">
        <v>9451</v>
      </c>
      <c r="L63" s="563">
        <v>55522</v>
      </c>
      <c r="M63" s="453">
        <v>40162</v>
      </c>
      <c r="N63" s="453">
        <v>21070</v>
      </c>
      <c r="O63" s="453">
        <v>17110</v>
      </c>
      <c r="P63" s="563">
        <v>78342</v>
      </c>
      <c r="Q63" s="587">
        <v>14627</v>
      </c>
      <c r="R63" s="587">
        <v>10790</v>
      </c>
      <c r="S63" s="587">
        <v>3837</v>
      </c>
      <c r="T63" s="35"/>
      <c r="V63" s="35"/>
    </row>
    <row r="64" spans="1:22" s="33" customFormat="1" ht="19.899999999999999" customHeight="1">
      <c r="A64" s="577">
        <v>58</v>
      </c>
      <c r="B64" s="562" t="s">
        <v>26</v>
      </c>
      <c r="C64" s="586">
        <v>624136</v>
      </c>
      <c r="D64" s="586">
        <v>565492</v>
      </c>
      <c r="E64" s="453">
        <v>96618</v>
      </c>
      <c r="F64" s="453">
        <v>24652</v>
      </c>
      <c r="G64" s="453">
        <v>28333</v>
      </c>
      <c r="H64" s="563">
        <v>149603</v>
      </c>
      <c r="I64" s="453">
        <v>63544</v>
      </c>
      <c r="J64" s="453">
        <v>33203</v>
      </c>
      <c r="K64" s="453">
        <v>17205</v>
      </c>
      <c r="L64" s="563">
        <v>113952</v>
      </c>
      <c r="M64" s="453">
        <v>159910</v>
      </c>
      <c r="N64" s="453">
        <v>75248</v>
      </c>
      <c r="O64" s="453">
        <v>66779</v>
      </c>
      <c r="P64" s="563">
        <v>301937</v>
      </c>
      <c r="Q64" s="587">
        <v>58644</v>
      </c>
      <c r="R64" s="587">
        <v>42011</v>
      </c>
      <c r="S64" s="587">
        <v>16633</v>
      </c>
      <c r="T64" s="35"/>
      <c r="V64" s="35"/>
    </row>
    <row r="65" spans="1:22" ht="19.899999999999999" customHeight="1">
      <c r="A65" s="577">
        <v>59</v>
      </c>
      <c r="B65" s="562" t="s">
        <v>27</v>
      </c>
      <c r="C65" s="586">
        <v>1071629</v>
      </c>
      <c r="D65" s="586">
        <v>1010646</v>
      </c>
      <c r="E65" s="453">
        <v>331881</v>
      </c>
      <c r="F65" s="453">
        <v>36407</v>
      </c>
      <c r="G65" s="453">
        <v>31698</v>
      </c>
      <c r="H65" s="563">
        <v>399986</v>
      </c>
      <c r="I65" s="453">
        <v>121584</v>
      </c>
      <c r="J65" s="453">
        <v>35907</v>
      </c>
      <c r="K65" s="453">
        <v>23495</v>
      </c>
      <c r="L65" s="563">
        <v>180986</v>
      </c>
      <c r="M65" s="453">
        <v>288782</v>
      </c>
      <c r="N65" s="453">
        <v>80515</v>
      </c>
      <c r="O65" s="453">
        <v>60377</v>
      </c>
      <c r="P65" s="563">
        <v>429674</v>
      </c>
      <c r="Q65" s="587">
        <v>60983</v>
      </c>
      <c r="R65" s="587">
        <v>38121</v>
      </c>
      <c r="S65" s="587">
        <v>22862</v>
      </c>
      <c r="T65" s="35"/>
      <c r="V65" s="35"/>
    </row>
    <row r="66" spans="1:22" ht="19.899999999999999" customHeight="1">
      <c r="A66" s="577">
        <v>60</v>
      </c>
      <c r="B66" s="562" t="s">
        <v>210</v>
      </c>
      <c r="C66" s="586">
        <v>593668</v>
      </c>
      <c r="D66" s="586">
        <v>529457</v>
      </c>
      <c r="E66" s="453">
        <v>80521</v>
      </c>
      <c r="F66" s="453">
        <v>21065</v>
      </c>
      <c r="G66" s="453">
        <v>24986</v>
      </c>
      <c r="H66" s="563">
        <v>126572</v>
      </c>
      <c r="I66" s="453">
        <v>57455</v>
      </c>
      <c r="J66" s="453">
        <v>32865</v>
      </c>
      <c r="K66" s="453">
        <v>18550</v>
      </c>
      <c r="L66" s="563">
        <v>108870</v>
      </c>
      <c r="M66" s="453">
        <v>131479</v>
      </c>
      <c r="N66" s="453">
        <v>95014</v>
      </c>
      <c r="O66" s="453">
        <v>67522</v>
      </c>
      <c r="P66" s="563">
        <v>294015</v>
      </c>
      <c r="Q66" s="587">
        <v>64211</v>
      </c>
      <c r="R66" s="587">
        <v>53264</v>
      </c>
      <c r="S66" s="587">
        <v>10947</v>
      </c>
      <c r="T66" s="35"/>
      <c r="V66" s="35"/>
    </row>
    <row r="67" spans="1:22" ht="19.899999999999999" customHeight="1">
      <c r="A67" s="577">
        <v>61</v>
      </c>
      <c r="B67" s="562" t="s">
        <v>211</v>
      </c>
      <c r="C67" s="586">
        <v>804320</v>
      </c>
      <c r="D67" s="586">
        <v>735385</v>
      </c>
      <c r="E67" s="453">
        <v>140370</v>
      </c>
      <c r="F67" s="453">
        <v>23716</v>
      </c>
      <c r="G67" s="453">
        <v>37494</v>
      </c>
      <c r="H67" s="563">
        <v>201580</v>
      </c>
      <c r="I67" s="453">
        <v>104836</v>
      </c>
      <c r="J67" s="453">
        <v>29635</v>
      </c>
      <c r="K67" s="453">
        <v>27202</v>
      </c>
      <c r="L67" s="563">
        <v>161673</v>
      </c>
      <c r="M67" s="453">
        <v>206838</v>
      </c>
      <c r="N67" s="453">
        <v>77026</v>
      </c>
      <c r="O67" s="453">
        <v>88268</v>
      </c>
      <c r="P67" s="563">
        <v>372132</v>
      </c>
      <c r="Q67" s="587">
        <v>68935</v>
      </c>
      <c r="R67" s="587">
        <v>51611</v>
      </c>
      <c r="S67" s="587">
        <v>17324</v>
      </c>
      <c r="T67" s="35"/>
      <c r="V67" s="35"/>
    </row>
    <row r="68" spans="1:22" ht="19.899999999999999" customHeight="1">
      <c r="A68" s="577">
        <v>62</v>
      </c>
      <c r="B68" s="562" t="s">
        <v>212</v>
      </c>
      <c r="C68" s="586">
        <v>81371</v>
      </c>
      <c r="D68" s="586">
        <v>70345</v>
      </c>
      <c r="E68" s="453">
        <v>11184</v>
      </c>
      <c r="F68" s="453">
        <v>2823</v>
      </c>
      <c r="G68" s="453">
        <v>13417</v>
      </c>
      <c r="H68" s="563">
        <v>27424</v>
      </c>
      <c r="I68" s="453">
        <v>6551</v>
      </c>
      <c r="J68" s="453">
        <v>2389</v>
      </c>
      <c r="K68" s="453">
        <v>3018</v>
      </c>
      <c r="L68" s="563">
        <v>11958</v>
      </c>
      <c r="M68" s="453">
        <v>4750</v>
      </c>
      <c r="N68" s="453">
        <v>5182</v>
      </c>
      <c r="O68" s="453">
        <v>21031</v>
      </c>
      <c r="P68" s="563">
        <v>30963</v>
      </c>
      <c r="Q68" s="587">
        <v>11026</v>
      </c>
      <c r="R68" s="587">
        <v>8697</v>
      </c>
      <c r="S68" s="587">
        <v>2329</v>
      </c>
      <c r="T68" s="35"/>
      <c r="V68" s="35"/>
    </row>
    <row r="69" spans="1:22" ht="19.899999999999999" customHeight="1">
      <c r="A69" s="577">
        <v>63</v>
      </c>
      <c r="B69" s="562" t="s">
        <v>204</v>
      </c>
      <c r="C69" s="586">
        <v>2055807</v>
      </c>
      <c r="D69" s="586">
        <v>1190390</v>
      </c>
      <c r="E69" s="453">
        <v>186465</v>
      </c>
      <c r="F69" s="453">
        <v>56898</v>
      </c>
      <c r="G69" s="453">
        <v>49354</v>
      </c>
      <c r="H69" s="563">
        <v>292717</v>
      </c>
      <c r="I69" s="453">
        <v>42784</v>
      </c>
      <c r="J69" s="453">
        <v>26015</v>
      </c>
      <c r="K69" s="453">
        <v>12307</v>
      </c>
      <c r="L69" s="563">
        <v>81106</v>
      </c>
      <c r="M69" s="453">
        <v>405163</v>
      </c>
      <c r="N69" s="453">
        <v>291291</v>
      </c>
      <c r="O69" s="453">
        <v>120113</v>
      </c>
      <c r="P69" s="563">
        <v>816567</v>
      </c>
      <c r="Q69" s="587">
        <v>865417</v>
      </c>
      <c r="R69" s="587">
        <v>809067</v>
      </c>
      <c r="S69" s="587">
        <v>56350</v>
      </c>
      <c r="T69" s="35"/>
      <c r="V69" s="35"/>
    </row>
    <row r="70" spans="1:22" ht="19.899999999999999" customHeight="1">
      <c r="A70" s="577">
        <v>64</v>
      </c>
      <c r="B70" s="562" t="s">
        <v>205</v>
      </c>
      <c r="C70" s="586">
        <v>367711</v>
      </c>
      <c r="D70" s="586">
        <v>342467</v>
      </c>
      <c r="E70" s="453">
        <v>82750</v>
      </c>
      <c r="F70" s="453">
        <v>19223</v>
      </c>
      <c r="G70" s="453">
        <v>13704</v>
      </c>
      <c r="H70" s="563">
        <v>115677</v>
      </c>
      <c r="I70" s="453">
        <v>47226</v>
      </c>
      <c r="J70" s="453">
        <v>24411</v>
      </c>
      <c r="K70" s="453">
        <v>10995</v>
      </c>
      <c r="L70" s="563">
        <v>82632</v>
      </c>
      <c r="M70" s="453">
        <v>72535</v>
      </c>
      <c r="N70" s="453">
        <v>46076</v>
      </c>
      <c r="O70" s="453">
        <v>25547</v>
      </c>
      <c r="P70" s="563">
        <v>144158</v>
      </c>
      <c r="Q70" s="587">
        <v>25244</v>
      </c>
      <c r="R70" s="587">
        <v>17836</v>
      </c>
      <c r="S70" s="587">
        <v>7408</v>
      </c>
      <c r="T70" s="35"/>
      <c r="V70" s="35"/>
    </row>
    <row r="71" spans="1:22" ht="19.899999999999999" customHeight="1">
      <c r="A71" s="577">
        <v>65</v>
      </c>
      <c r="B71" s="562" t="s">
        <v>206</v>
      </c>
      <c r="C71" s="586">
        <v>1117443</v>
      </c>
      <c r="D71" s="586">
        <v>763755</v>
      </c>
      <c r="E71" s="453">
        <v>119162</v>
      </c>
      <c r="F71" s="453">
        <v>20841</v>
      </c>
      <c r="G71" s="453">
        <v>41698</v>
      </c>
      <c r="H71" s="563">
        <v>181701</v>
      </c>
      <c r="I71" s="453">
        <v>30750</v>
      </c>
      <c r="J71" s="453">
        <v>12357</v>
      </c>
      <c r="K71" s="453">
        <v>14919</v>
      </c>
      <c r="L71" s="563">
        <v>58026</v>
      </c>
      <c r="M71" s="453">
        <v>301160</v>
      </c>
      <c r="N71" s="453">
        <v>117342</v>
      </c>
      <c r="O71" s="453">
        <v>105526</v>
      </c>
      <c r="P71" s="563">
        <v>524028</v>
      </c>
      <c r="Q71" s="587">
        <v>353688</v>
      </c>
      <c r="R71" s="587">
        <v>331757</v>
      </c>
      <c r="S71" s="587">
        <v>21931</v>
      </c>
      <c r="T71" s="35"/>
      <c r="V71" s="35"/>
    </row>
    <row r="72" spans="1:22" ht="19.899999999999999" customHeight="1">
      <c r="A72" s="577">
        <v>66</v>
      </c>
      <c r="B72" s="562" t="s">
        <v>171</v>
      </c>
      <c r="C72" s="586">
        <v>409753</v>
      </c>
      <c r="D72" s="586">
        <v>358898</v>
      </c>
      <c r="E72" s="453">
        <v>52936</v>
      </c>
      <c r="F72" s="453">
        <v>21006</v>
      </c>
      <c r="G72" s="453">
        <v>15802</v>
      </c>
      <c r="H72" s="563">
        <v>89744</v>
      </c>
      <c r="I72" s="453">
        <v>31584</v>
      </c>
      <c r="J72" s="453">
        <v>36271</v>
      </c>
      <c r="K72" s="453">
        <v>10665</v>
      </c>
      <c r="L72" s="563">
        <v>78520</v>
      </c>
      <c r="M72" s="453">
        <v>55559</v>
      </c>
      <c r="N72" s="453">
        <v>92742</v>
      </c>
      <c r="O72" s="453">
        <v>42333</v>
      </c>
      <c r="P72" s="563">
        <v>190634</v>
      </c>
      <c r="Q72" s="587">
        <v>50855</v>
      </c>
      <c r="R72" s="587">
        <v>34930</v>
      </c>
      <c r="S72" s="587">
        <v>15925</v>
      </c>
      <c r="T72" s="35"/>
      <c r="V72" s="35"/>
    </row>
    <row r="73" spans="1:22" ht="19.899999999999999" customHeight="1">
      <c r="A73" s="577">
        <v>67</v>
      </c>
      <c r="B73" s="562" t="s">
        <v>172</v>
      </c>
      <c r="C73" s="586">
        <v>577410</v>
      </c>
      <c r="D73" s="586">
        <v>539924</v>
      </c>
      <c r="E73" s="453">
        <v>105956</v>
      </c>
      <c r="F73" s="453">
        <v>12810</v>
      </c>
      <c r="G73" s="453">
        <v>21415</v>
      </c>
      <c r="H73" s="563">
        <v>140181</v>
      </c>
      <c r="I73" s="453">
        <v>136344</v>
      </c>
      <c r="J73" s="453">
        <v>13444</v>
      </c>
      <c r="K73" s="453">
        <v>14130</v>
      </c>
      <c r="L73" s="563">
        <v>163918</v>
      </c>
      <c r="M73" s="453">
        <v>181023</v>
      </c>
      <c r="N73" s="453">
        <v>23268</v>
      </c>
      <c r="O73" s="453">
        <v>31534</v>
      </c>
      <c r="P73" s="563">
        <v>235825</v>
      </c>
      <c r="Q73" s="587">
        <v>37486</v>
      </c>
      <c r="R73" s="587">
        <v>26531</v>
      </c>
      <c r="S73" s="587">
        <v>10955</v>
      </c>
      <c r="T73" s="35"/>
      <c r="V73" s="35"/>
    </row>
    <row r="74" spans="1:22" ht="19.899999999999999" customHeight="1">
      <c r="A74" s="577">
        <v>68</v>
      </c>
      <c r="B74" s="562" t="s">
        <v>173</v>
      </c>
      <c r="C74" s="586">
        <v>411156</v>
      </c>
      <c r="D74" s="586">
        <v>359800</v>
      </c>
      <c r="E74" s="453">
        <v>67820</v>
      </c>
      <c r="F74" s="453">
        <v>21251</v>
      </c>
      <c r="G74" s="453">
        <v>14147</v>
      </c>
      <c r="H74" s="563">
        <v>103218</v>
      </c>
      <c r="I74" s="453">
        <v>27779</v>
      </c>
      <c r="J74" s="453">
        <v>22525</v>
      </c>
      <c r="K74" s="453">
        <v>6386</v>
      </c>
      <c r="L74" s="563">
        <v>56690</v>
      </c>
      <c r="M74" s="453">
        <v>70990</v>
      </c>
      <c r="N74" s="453">
        <v>97290</v>
      </c>
      <c r="O74" s="453">
        <v>31612</v>
      </c>
      <c r="P74" s="563">
        <v>199892</v>
      </c>
      <c r="Q74" s="587">
        <v>51356</v>
      </c>
      <c r="R74" s="587">
        <v>37268</v>
      </c>
      <c r="S74" s="587">
        <v>14088</v>
      </c>
      <c r="T74" s="35"/>
      <c r="V74" s="35"/>
    </row>
    <row r="75" spans="1:22" ht="19.899999999999999" customHeight="1">
      <c r="A75" s="577">
        <v>69</v>
      </c>
      <c r="B75" s="562" t="s">
        <v>254</v>
      </c>
      <c r="C75" s="586">
        <v>76533</v>
      </c>
      <c r="D75" s="586">
        <v>66856</v>
      </c>
      <c r="E75" s="453">
        <v>12388</v>
      </c>
      <c r="F75" s="453">
        <v>3045</v>
      </c>
      <c r="G75" s="453">
        <v>5650</v>
      </c>
      <c r="H75" s="563">
        <v>21083</v>
      </c>
      <c r="I75" s="453">
        <v>6116</v>
      </c>
      <c r="J75" s="453">
        <v>4256</v>
      </c>
      <c r="K75" s="453">
        <v>1218</v>
      </c>
      <c r="L75" s="563">
        <v>11590</v>
      </c>
      <c r="M75" s="453">
        <v>12176</v>
      </c>
      <c r="N75" s="453">
        <v>8660</v>
      </c>
      <c r="O75" s="453">
        <v>13347</v>
      </c>
      <c r="P75" s="563">
        <v>34183</v>
      </c>
      <c r="Q75" s="587">
        <v>9677</v>
      </c>
      <c r="R75" s="587">
        <v>7742</v>
      </c>
      <c r="S75" s="587">
        <v>1935</v>
      </c>
      <c r="T75" s="35"/>
      <c r="V75" s="35"/>
    </row>
    <row r="76" spans="1:22" ht="19.899999999999999" customHeight="1">
      <c r="A76" s="577">
        <v>70</v>
      </c>
      <c r="B76" s="562" t="s">
        <v>255</v>
      </c>
      <c r="C76" s="586">
        <v>252926</v>
      </c>
      <c r="D76" s="586">
        <v>232315</v>
      </c>
      <c r="E76" s="453">
        <v>50065</v>
      </c>
      <c r="F76" s="453">
        <v>12570</v>
      </c>
      <c r="G76" s="453">
        <v>10199</v>
      </c>
      <c r="H76" s="563">
        <v>72834</v>
      </c>
      <c r="I76" s="453">
        <v>22798</v>
      </c>
      <c r="J76" s="453">
        <v>15511</v>
      </c>
      <c r="K76" s="453">
        <v>5275</v>
      </c>
      <c r="L76" s="563">
        <v>43584</v>
      </c>
      <c r="M76" s="453">
        <v>49133</v>
      </c>
      <c r="N76" s="453">
        <v>41863</v>
      </c>
      <c r="O76" s="453">
        <v>24901</v>
      </c>
      <c r="P76" s="563">
        <v>115897</v>
      </c>
      <c r="Q76" s="587">
        <v>20611</v>
      </c>
      <c r="R76" s="587">
        <v>14657</v>
      </c>
      <c r="S76" s="587">
        <v>5954</v>
      </c>
      <c r="T76" s="35"/>
      <c r="V76" s="35"/>
    </row>
    <row r="77" spans="1:22" s="33" customFormat="1" ht="19.899999999999999" customHeight="1">
      <c r="A77" s="577">
        <v>71</v>
      </c>
      <c r="B77" s="562" t="s">
        <v>256</v>
      </c>
      <c r="C77" s="586">
        <v>271493</v>
      </c>
      <c r="D77" s="586">
        <v>252388</v>
      </c>
      <c r="E77" s="453">
        <v>44320</v>
      </c>
      <c r="F77" s="453">
        <v>8423</v>
      </c>
      <c r="G77" s="453">
        <v>15711</v>
      </c>
      <c r="H77" s="563">
        <v>68454</v>
      </c>
      <c r="I77" s="453">
        <v>31601</v>
      </c>
      <c r="J77" s="453">
        <v>10975</v>
      </c>
      <c r="K77" s="453">
        <v>11078</v>
      </c>
      <c r="L77" s="563">
        <v>53654</v>
      </c>
      <c r="M77" s="453">
        <v>62515</v>
      </c>
      <c r="N77" s="453">
        <v>24967</v>
      </c>
      <c r="O77" s="453">
        <v>42798</v>
      </c>
      <c r="P77" s="563">
        <v>130280</v>
      </c>
      <c r="Q77" s="587">
        <v>19105</v>
      </c>
      <c r="R77" s="587">
        <v>13716</v>
      </c>
      <c r="S77" s="587">
        <v>5389</v>
      </c>
      <c r="T77" s="35"/>
      <c r="V77" s="35"/>
    </row>
    <row r="78" spans="1:22" s="33" customFormat="1" ht="19.899999999999999" customHeight="1">
      <c r="A78" s="577">
        <v>72</v>
      </c>
      <c r="B78" s="562" t="s">
        <v>257</v>
      </c>
      <c r="C78" s="586">
        <v>600463</v>
      </c>
      <c r="D78" s="586">
        <v>450423</v>
      </c>
      <c r="E78" s="453">
        <v>93368</v>
      </c>
      <c r="F78" s="453">
        <v>8735</v>
      </c>
      <c r="G78" s="453">
        <v>22780</v>
      </c>
      <c r="H78" s="563">
        <v>124883</v>
      </c>
      <c r="I78" s="453">
        <v>23777</v>
      </c>
      <c r="J78" s="453">
        <v>11237</v>
      </c>
      <c r="K78" s="453">
        <v>6378</v>
      </c>
      <c r="L78" s="563">
        <v>41392</v>
      </c>
      <c r="M78" s="453">
        <v>170614</v>
      </c>
      <c r="N78" s="453">
        <v>50919</v>
      </c>
      <c r="O78" s="453">
        <v>62615</v>
      </c>
      <c r="P78" s="563">
        <v>284148</v>
      </c>
      <c r="Q78" s="587">
        <v>150040</v>
      </c>
      <c r="R78" s="587">
        <v>139731</v>
      </c>
      <c r="S78" s="587">
        <v>10309</v>
      </c>
      <c r="T78" s="35"/>
      <c r="V78" s="35"/>
    </row>
    <row r="79" spans="1:22" ht="19.899999999999999" customHeight="1">
      <c r="A79" s="577">
        <v>73</v>
      </c>
      <c r="B79" s="562" t="s">
        <v>258</v>
      </c>
      <c r="C79" s="586">
        <v>512921</v>
      </c>
      <c r="D79" s="586">
        <v>322104</v>
      </c>
      <c r="E79" s="453">
        <v>62067</v>
      </c>
      <c r="F79" s="453">
        <v>7116</v>
      </c>
      <c r="G79" s="453">
        <v>31595</v>
      </c>
      <c r="H79" s="563">
        <v>100778</v>
      </c>
      <c r="I79" s="453">
        <v>7927</v>
      </c>
      <c r="J79" s="453">
        <v>3636</v>
      </c>
      <c r="K79" s="453">
        <v>7754</v>
      </c>
      <c r="L79" s="563">
        <v>19317</v>
      </c>
      <c r="M79" s="453">
        <v>66907</v>
      </c>
      <c r="N79" s="453">
        <v>58027</v>
      </c>
      <c r="O79" s="453">
        <v>77075</v>
      </c>
      <c r="P79" s="563">
        <v>202009</v>
      </c>
      <c r="Q79" s="587">
        <v>190817</v>
      </c>
      <c r="R79" s="587">
        <v>179063</v>
      </c>
      <c r="S79" s="587">
        <v>11754</v>
      </c>
      <c r="T79" s="35"/>
      <c r="V79" s="35"/>
    </row>
    <row r="80" spans="1:22" s="33" customFormat="1" ht="19.899999999999999" customHeight="1">
      <c r="A80" s="577">
        <v>74</v>
      </c>
      <c r="B80" s="562" t="s">
        <v>259</v>
      </c>
      <c r="C80" s="586">
        <v>190066</v>
      </c>
      <c r="D80" s="586">
        <v>179443</v>
      </c>
      <c r="E80" s="453">
        <v>34260</v>
      </c>
      <c r="F80" s="453">
        <v>5011</v>
      </c>
      <c r="G80" s="453">
        <v>8570</v>
      </c>
      <c r="H80" s="563">
        <v>47841</v>
      </c>
      <c r="I80" s="453">
        <v>40324</v>
      </c>
      <c r="J80" s="453">
        <v>4796</v>
      </c>
      <c r="K80" s="453">
        <v>4462</v>
      </c>
      <c r="L80" s="563">
        <v>49582</v>
      </c>
      <c r="M80" s="453">
        <v>55715</v>
      </c>
      <c r="N80" s="453">
        <v>9605</v>
      </c>
      <c r="O80" s="453">
        <v>16700</v>
      </c>
      <c r="P80" s="563">
        <v>82020</v>
      </c>
      <c r="Q80" s="587">
        <v>10623</v>
      </c>
      <c r="R80" s="587">
        <v>7251</v>
      </c>
      <c r="S80" s="587">
        <v>3372</v>
      </c>
      <c r="T80" s="35"/>
      <c r="V80" s="35"/>
    </row>
    <row r="81" spans="1:56" ht="19.899999999999999" customHeight="1">
      <c r="A81" s="577">
        <v>75</v>
      </c>
      <c r="B81" s="562" t="s">
        <v>260</v>
      </c>
      <c r="C81" s="586">
        <v>89471</v>
      </c>
      <c r="D81" s="586">
        <v>70334</v>
      </c>
      <c r="E81" s="453">
        <v>11925</v>
      </c>
      <c r="F81" s="453">
        <v>5190</v>
      </c>
      <c r="G81" s="453">
        <v>4989</v>
      </c>
      <c r="H81" s="563">
        <v>22104</v>
      </c>
      <c r="I81" s="453">
        <v>4599</v>
      </c>
      <c r="J81" s="453">
        <v>3376</v>
      </c>
      <c r="K81" s="453">
        <v>1596</v>
      </c>
      <c r="L81" s="563">
        <v>9571</v>
      </c>
      <c r="M81" s="453">
        <v>9812</v>
      </c>
      <c r="N81" s="453">
        <v>19474</v>
      </c>
      <c r="O81" s="453">
        <v>9373</v>
      </c>
      <c r="P81" s="563">
        <v>38659</v>
      </c>
      <c r="Q81" s="587">
        <v>19137</v>
      </c>
      <c r="R81" s="587">
        <v>14840</v>
      </c>
      <c r="S81" s="587">
        <v>4297</v>
      </c>
      <c r="T81" s="35"/>
      <c r="V81" s="35"/>
    </row>
    <row r="82" spans="1:56" ht="19.899999999999999" customHeight="1">
      <c r="A82" s="577">
        <v>76</v>
      </c>
      <c r="B82" s="562" t="s">
        <v>261</v>
      </c>
      <c r="C82" s="586">
        <v>192237</v>
      </c>
      <c r="D82" s="586">
        <v>125035</v>
      </c>
      <c r="E82" s="453">
        <v>21791</v>
      </c>
      <c r="F82" s="453">
        <v>5959</v>
      </c>
      <c r="G82" s="453">
        <v>7552</v>
      </c>
      <c r="H82" s="563">
        <v>35302</v>
      </c>
      <c r="I82" s="453">
        <v>5368</v>
      </c>
      <c r="J82" s="453">
        <v>6641</v>
      </c>
      <c r="K82" s="453">
        <v>2291</v>
      </c>
      <c r="L82" s="563">
        <v>14300</v>
      </c>
      <c r="M82" s="453">
        <v>25269</v>
      </c>
      <c r="N82" s="453">
        <v>35406</v>
      </c>
      <c r="O82" s="453">
        <v>14758</v>
      </c>
      <c r="P82" s="563">
        <v>75433</v>
      </c>
      <c r="Q82" s="587">
        <v>67202</v>
      </c>
      <c r="R82" s="587">
        <v>60836</v>
      </c>
      <c r="S82" s="587">
        <v>6366</v>
      </c>
      <c r="T82" s="35"/>
      <c r="V82" s="35"/>
    </row>
    <row r="83" spans="1:56" ht="19.899999999999999" customHeight="1">
      <c r="A83" s="577">
        <v>77</v>
      </c>
      <c r="B83" s="562" t="s">
        <v>262</v>
      </c>
      <c r="C83" s="586">
        <v>273555</v>
      </c>
      <c r="D83" s="586">
        <v>255869</v>
      </c>
      <c r="E83" s="453">
        <v>76532</v>
      </c>
      <c r="F83" s="453">
        <v>9815</v>
      </c>
      <c r="G83" s="453">
        <v>12440</v>
      </c>
      <c r="H83" s="563">
        <v>98787</v>
      </c>
      <c r="I83" s="453">
        <v>33904</v>
      </c>
      <c r="J83" s="453">
        <v>7428</v>
      </c>
      <c r="K83" s="453">
        <v>9180</v>
      </c>
      <c r="L83" s="563">
        <v>50512</v>
      </c>
      <c r="M83" s="453">
        <v>60700</v>
      </c>
      <c r="N83" s="453">
        <v>20588</v>
      </c>
      <c r="O83" s="453">
        <v>25282</v>
      </c>
      <c r="P83" s="563">
        <v>106570</v>
      </c>
      <c r="Q83" s="587">
        <v>17686</v>
      </c>
      <c r="R83" s="587">
        <v>10942</v>
      </c>
      <c r="S83" s="587">
        <v>6744</v>
      </c>
      <c r="T83" s="35"/>
      <c r="V83" s="35"/>
    </row>
    <row r="84" spans="1:56" ht="19.899999999999999" customHeight="1">
      <c r="A84" s="577">
        <v>78</v>
      </c>
      <c r="B84" s="562" t="s">
        <v>263</v>
      </c>
      <c r="C84" s="586">
        <v>235210</v>
      </c>
      <c r="D84" s="586">
        <v>222919</v>
      </c>
      <c r="E84" s="453">
        <v>45094</v>
      </c>
      <c r="F84" s="453">
        <v>6308</v>
      </c>
      <c r="G84" s="453">
        <v>13047</v>
      </c>
      <c r="H84" s="563">
        <v>64449</v>
      </c>
      <c r="I84" s="453">
        <v>40977</v>
      </c>
      <c r="J84" s="453">
        <v>6044</v>
      </c>
      <c r="K84" s="453">
        <v>7192</v>
      </c>
      <c r="L84" s="563">
        <v>54213</v>
      </c>
      <c r="M84" s="453">
        <v>55847</v>
      </c>
      <c r="N84" s="453">
        <v>21404</v>
      </c>
      <c r="O84" s="453">
        <v>27006</v>
      </c>
      <c r="P84" s="563">
        <v>104257</v>
      </c>
      <c r="Q84" s="587">
        <v>12291</v>
      </c>
      <c r="R84" s="587">
        <v>8946</v>
      </c>
      <c r="S84" s="587">
        <v>3345</v>
      </c>
      <c r="T84" s="35"/>
      <c r="V84" s="35"/>
    </row>
    <row r="85" spans="1:56" ht="19.899999999999999" customHeight="1">
      <c r="A85" s="577">
        <v>79</v>
      </c>
      <c r="B85" s="562" t="s">
        <v>264</v>
      </c>
      <c r="C85" s="586">
        <v>139798</v>
      </c>
      <c r="D85" s="586">
        <v>113145</v>
      </c>
      <c r="E85" s="453">
        <v>22162</v>
      </c>
      <c r="F85" s="453">
        <v>6795</v>
      </c>
      <c r="G85" s="453">
        <v>7207</v>
      </c>
      <c r="H85" s="563">
        <v>36164</v>
      </c>
      <c r="I85" s="453">
        <v>4787</v>
      </c>
      <c r="J85" s="453">
        <v>6713</v>
      </c>
      <c r="K85" s="453">
        <v>2370</v>
      </c>
      <c r="L85" s="563">
        <v>13870</v>
      </c>
      <c r="M85" s="453">
        <v>17097</v>
      </c>
      <c r="N85" s="453">
        <v>29062</v>
      </c>
      <c r="O85" s="453">
        <v>16952</v>
      </c>
      <c r="P85" s="563">
        <v>63111</v>
      </c>
      <c r="Q85" s="587">
        <v>26653</v>
      </c>
      <c r="R85" s="587">
        <v>23702</v>
      </c>
      <c r="S85" s="587">
        <v>2951</v>
      </c>
      <c r="T85" s="35"/>
      <c r="V85" s="35"/>
    </row>
    <row r="86" spans="1:56" ht="19.899999999999999" customHeight="1">
      <c r="A86" s="577">
        <v>80</v>
      </c>
      <c r="B86" s="562" t="s">
        <v>74</v>
      </c>
      <c r="C86" s="586">
        <v>539615</v>
      </c>
      <c r="D86" s="586">
        <v>462857</v>
      </c>
      <c r="E86" s="453">
        <v>65195</v>
      </c>
      <c r="F86" s="453">
        <v>17339</v>
      </c>
      <c r="G86" s="453">
        <v>21105</v>
      </c>
      <c r="H86" s="563">
        <v>103639</v>
      </c>
      <c r="I86" s="453">
        <v>35652</v>
      </c>
      <c r="J86" s="453">
        <v>16346</v>
      </c>
      <c r="K86" s="453">
        <v>14714</v>
      </c>
      <c r="L86" s="563">
        <v>66712</v>
      </c>
      <c r="M86" s="453">
        <v>168431</v>
      </c>
      <c r="N86" s="453">
        <v>59372</v>
      </c>
      <c r="O86" s="453">
        <v>64703</v>
      </c>
      <c r="P86" s="563">
        <v>292506</v>
      </c>
      <c r="Q86" s="587">
        <v>76758</v>
      </c>
      <c r="R86" s="587">
        <v>66417</v>
      </c>
      <c r="S86" s="587">
        <v>10341</v>
      </c>
      <c r="T86" s="35"/>
      <c r="V86" s="35"/>
    </row>
    <row r="87" spans="1:56" ht="19.899999999999999" customHeight="1">
      <c r="A87" s="577">
        <v>81</v>
      </c>
      <c r="B87" s="562" t="s">
        <v>312</v>
      </c>
      <c r="C87" s="586">
        <v>391251</v>
      </c>
      <c r="D87" s="586">
        <v>364942</v>
      </c>
      <c r="E87" s="453">
        <v>89932</v>
      </c>
      <c r="F87" s="453">
        <v>13553</v>
      </c>
      <c r="G87" s="453">
        <v>13237</v>
      </c>
      <c r="H87" s="563">
        <v>116722</v>
      </c>
      <c r="I87" s="453">
        <v>42063</v>
      </c>
      <c r="J87" s="453">
        <v>16440</v>
      </c>
      <c r="K87" s="453">
        <v>8805</v>
      </c>
      <c r="L87" s="563">
        <v>67308</v>
      </c>
      <c r="M87" s="453">
        <v>113603</v>
      </c>
      <c r="N87" s="453">
        <v>37926</v>
      </c>
      <c r="O87" s="453">
        <v>29383</v>
      </c>
      <c r="P87" s="563">
        <v>180912</v>
      </c>
      <c r="Q87" s="587">
        <v>26309</v>
      </c>
      <c r="R87" s="587">
        <v>16958</v>
      </c>
      <c r="S87" s="587">
        <v>9351</v>
      </c>
      <c r="T87" s="35"/>
      <c r="V87" s="35"/>
    </row>
    <row r="88" spans="1:56" ht="30" customHeight="1">
      <c r="A88" s="851" t="s">
        <v>879</v>
      </c>
      <c r="B88" s="851"/>
      <c r="C88" s="589">
        <v>9071</v>
      </c>
      <c r="D88" s="589">
        <v>9071</v>
      </c>
      <c r="E88" s="590">
        <v>0</v>
      </c>
      <c r="F88" s="590">
        <v>0</v>
      </c>
      <c r="G88" s="590">
        <v>0</v>
      </c>
      <c r="H88" s="563">
        <v>0</v>
      </c>
      <c r="I88" s="453">
        <v>4289</v>
      </c>
      <c r="J88" s="453">
        <v>0</v>
      </c>
      <c r="K88" s="453">
        <v>1394</v>
      </c>
      <c r="L88" s="563">
        <v>5683</v>
      </c>
      <c r="M88" s="453">
        <v>2149</v>
      </c>
      <c r="N88" s="453">
        <v>0</v>
      </c>
      <c r="O88" s="453">
        <v>1239</v>
      </c>
      <c r="P88" s="563">
        <v>3388</v>
      </c>
      <c r="Q88" s="587">
        <v>0</v>
      </c>
      <c r="R88" s="587"/>
      <c r="S88" s="587"/>
    </row>
    <row r="89" spans="1:56" s="2" customFormat="1" ht="30" customHeight="1">
      <c r="A89" s="824" t="s">
        <v>571</v>
      </c>
      <c r="B89" s="824"/>
      <c r="C89" s="567">
        <v>82155149</v>
      </c>
      <c r="D89" s="588">
        <v>72653099</v>
      </c>
      <c r="E89" s="567">
        <v>17735560</v>
      </c>
      <c r="F89" s="567">
        <v>3119214</v>
      </c>
      <c r="G89" s="567">
        <v>3133933</v>
      </c>
      <c r="H89" s="567">
        <v>23988707</v>
      </c>
      <c r="I89" s="567">
        <v>8461599</v>
      </c>
      <c r="J89" s="567">
        <v>2707633</v>
      </c>
      <c r="K89" s="567">
        <v>2366016</v>
      </c>
      <c r="L89" s="567">
        <v>13535248</v>
      </c>
      <c r="M89" s="567">
        <v>18554154</v>
      </c>
      <c r="N89" s="567">
        <v>9616582</v>
      </c>
      <c r="O89" s="567">
        <v>6958408</v>
      </c>
      <c r="P89" s="567">
        <v>35129144</v>
      </c>
      <c r="Q89" s="567">
        <v>9502050</v>
      </c>
      <c r="R89" s="567">
        <v>7438206</v>
      </c>
      <c r="S89" s="567">
        <v>2063844</v>
      </c>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row>
    <row r="90" spans="1:56" s="150" customFormat="1" ht="14.25" customHeight="1">
      <c r="A90" s="262" t="s">
        <v>245</v>
      </c>
      <c r="B90" s="214"/>
      <c r="C90" s="214"/>
      <c r="D90" s="214"/>
      <c r="E90" s="214"/>
      <c r="F90" s="214"/>
      <c r="G90" s="214"/>
      <c r="M90" s="151"/>
      <c r="O90" s="151"/>
      <c r="Q90" s="152"/>
      <c r="R90" s="152"/>
      <c r="S90" s="152"/>
    </row>
    <row r="91" spans="1:56" s="150" customFormat="1" ht="14.25" customHeight="1">
      <c r="A91" s="263" t="s">
        <v>469</v>
      </c>
      <c r="B91" s="153"/>
      <c r="C91" s="153"/>
      <c r="D91" s="153"/>
      <c r="E91" s="153"/>
      <c r="F91" s="154"/>
      <c r="G91" s="154"/>
      <c r="I91" s="294"/>
      <c r="J91" s="295"/>
      <c r="K91" s="294"/>
      <c r="M91" s="151"/>
      <c r="N91" s="151"/>
      <c r="O91" s="155"/>
      <c r="Q91" s="151" t="s">
        <v>271</v>
      </c>
      <c r="R91" s="156"/>
      <c r="S91" s="151"/>
    </row>
    <row r="92" spans="1:56" s="150" customFormat="1" ht="12.75">
      <c r="A92" s="263" t="s">
        <v>834</v>
      </c>
      <c r="B92" s="157"/>
      <c r="C92" s="157"/>
      <c r="D92" s="157"/>
      <c r="E92" s="157"/>
      <c r="F92" s="157"/>
      <c r="G92" s="157"/>
      <c r="I92" s="157"/>
      <c r="J92" s="157"/>
      <c r="K92" s="157"/>
      <c r="L92" s="157"/>
      <c r="M92" s="157"/>
      <c r="N92" s="157"/>
      <c r="O92" s="157"/>
      <c r="P92" s="157"/>
      <c r="Q92" s="157"/>
      <c r="R92" s="157"/>
      <c r="S92" s="157"/>
    </row>
    <row r="93" spans="1:56">
      <c r="A93" s="263" t="s">
        <v>835</v>
      </c>
      <c r="L93" s="10"/>
      <c r="M93" s="10"/>
      <c r="N93" s="10"/>
      <c r="O93" s="10"/>
    </row>
  </sheetData>
  <mergeCells count="14">
    <mergeCell ref="M4:P5"/>
    <mergeCell ref="Q3:S3"/>
    <mergeCell ref="A4:A6"/>
    <mergeCell ref="A88:B88"/>
    <mergeCell ref="A89:B89"/>
    <mergeCell ref="A3:H3"/>
    <mergeCell ref="S4:S6"/>
    <mergeCell ref="Q4:Q6"/>
    <mergeCell ref="C4:C6"/>
    <mergeCell ref="B4:B6"/>
    <mergeCell ref="R4:R6"/>
    <mergeCell ref="D4:D6"/>
    <mergeCell ref="E4:H5"/>
    <mergeCell ref="I4:L5"/>
  </mergeCells>
  <phoneticPr fontId="6" type="noConversion"/>
  <pageMargins left="0" right="0" top="0" bottom="0" header="0" footer="0"/>
  <pageSetup paperSize="9" scale="41"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30">
    <tabColor theme="4" tint="0.39997558519241921"/>
    <pageSetUpPr fitToPage="1"/>
  </sheetPr>
  <dimension ref="A1:I162"/>
  <sheetViews>
    <sheetView showGridLines="0" topLeftCell="D4" zoomScaleNormal="100" workbookViewId="0">
      <selection activeCell="H4" sqref="H4"/>
    </sheetView>
  </sheetViews>
  <sheetFormatPr defaultColWidth="9.28515625" defaultRowHeight="15"/>
  <cols>
    <col min="1" max="1" width="18.28515625" style="2" customWidth="1"/>
    <col min="2" max="2" width="47.5703125" style="2" customWidth="1"/>
    <col min="3" max="3" width="34.7109375" style="2" customWidth="1"/>
    <col min="4" max="4" width="26.7109375" style="28" bestFit="1" customWidth="1"/>
    <col min="5" max="5" width="42.7109375" style="2" customWidth="1"/>
    <col min="6" max="6" width="18.5703125" style="14" customWidth="1"/>
    <col min="7" max="7" width="5.5703125" style="3" customWidth="1"/>
    <col min="8" max="16384" width="9.28515625" style="3"/>
  </cols>
  <sheetData>
    <row r="1" spans="1:9" ht="19.149999999999999" customHeight="1"/>
    <row r="2" spans="1:9" ht="27" customHeight="1">
      <c r="A2" s="861" t="s">
        <v>365</v>
      </c>
      <c r="B2" s="861"/>
      <c r="C2" s="861"/>
      <c r="D2" s="861"/>
      <c r="E2" s="861"/>
      <c r="F2" s="861"/>
    </row>
    <row r="3" spans="1:9" s="159" customFormat="1" ht="15" customHeight="1">
      <c r="A3" s="862" t="s">
        <v>470</v>
      </c>
      <c r="B3" s="862"/>
      <c r="C3" s="862"/>
      <c r="D3" s="862"/>
      <c r="E3" s="862"/>
      <c r="F3" s="862"/>
    </row>
    <row r="4" spans="1:9" ht="30" customHeight="1">
      <c r="A4" s="863" t="s">
        <v>869</v>
      </c>
      <c r="B4" s="863"/>
      <c r="C4" s="863"/>
      <c r="D4" s="863"/>
      <c r="E4" s="863"/>
      <c r="F4" s="863"/>
    </row>
    <row r="5" spans="1:9" ht="27.75">
      <c r="A5" s="592"/>
      <c r="B5" s="593" t="s">
        <v>597</v>
      </c>
      <c r="C5" s="594">
        <v>3577.5</v>
      </c>
      <c r="D5" s="595" t="s">
        <v>287</v>
      </c>
      <c r="E5" s="596"/>
      <c r="F5" s="597"/>
    </row>
    <row r="6" spans="1:9" ht="51">
      <c r="A6" s="598" t="s">
        <v>598</v>
      </c>
      <c r="B6" s="598" t="s">
        <v>599</v>
      </c>
      <c r="C6" s="598" t="s">
        <v>600</v>
      </c>
      <c r="D6" s="598" t="s">
        <v>601</v>
      </c>
      <c r="E6" s="598" t="s">
        <v>602</v>
      </c>
      <c r="F6" s="598" t="s">
        <v>603</v>
      </c>
      <c r="I6" s="3" t="s">
        <v>271</v>
      </c>
    </row>
    <row r="7" spans="1:9" s="158" customFormat="1" ht="89.25">
      <c r="A7" s="598" t="s">
        <v>192</v>
      </c>
      <c r="B7" s="599" t="s">
        <v>115</v>
      </c>
      <c r="C7" s="599" t="s">
        <v>116</v>
      </c>
      <c r="D7" s="599" t="s">
        <v>23</v>
      </c>
      <c r="E7" s="599" t="s">
        <v>315</v>
      </c>
      <c r="F7" s="600">
        <f>+C5</f>
        <v>3577.5</v>
      </c>
    </row>
    <row r="8" spans="1:9" s="158" customFormat="1" ht="43.5" customHeight="1">
      <c r="A8" s="598" t="s">
        <v>316</v>
      </c>
      <c r="B8" s="599" t="s">
        <v>248</v>
      </c>
      <c r="C8" s="601"/>
      <c r="D8" s="599" t="s">
        <v>23</v>
      </c>
      <c r="E8" s="599" t="s">
        <v>220</v>
      </c>
      <c r="F8" s="600">
        <f>+C5*2</f>
        <v>7155</v>
      </c>
    </row>
    <row r="9" spans="1:9" s="158" customFormat="1" ht="63.75">
      <c r="A9" s="598" t="s">
        <v>221</v>
      </c>
      <c r="B9" s="599" t="s">
        <v>117</v>
      </c>
      <c r="C9" s="601"/>
      <c r="D9" s="599" t="s">
        <v>23</v>
      </c>
      <c r="E9" s="599" t="s">
        <v>285</v>
      </c>
      <c r="F9" s="600">
        <f>+C5*5</f>
        <v>17887.5</v>
      </c>
    </row>
    <row r="10" spans="1:9" s="158" customFormat="1" ht="57.75" customHeight="1">
      <c r="A10" s="858" t="s">
        <v>286</v>
      </c>
      <c r="B10" s="855" t="s">
        <v>118</v>
      </c>
      <c r="C10" s="855" t="s">
        <v>288</v>
      </c>
      <c r="D10" s="855" t="s">
        <v>23</v>
      </c>
      <c r="E10" s="599" t="s">
        <v>43</v>
      </c>
      <c r="F10" s="600">
        <f>+C5*3</f>
        <v>10732.5</v>
      </c>
    </row>
    <row r="11" spans="1:9" s="158" customFormat="1" ht="45" customHeight="1">
      <c r="A11" s="858"/>
      <c r="B11" s="855"/>
      <c r="C11" s="855"/>
      <c r="D11" s="855"/>
      <c r="E11" s="599" t="s">
        <v>119</v>
      </c>
      <c r="F11" s="600">
        <f>+C5*2</f>
        <v>7155</v>
      </c>
    </row>
    <row r="12" spans="1:9" s="158" customFormat="1" ht="25.5">
      <c r="A12" s="858"/>
      <c r="B12" s="855"/>
      <c r="C12" s="855"/>
      <c r="D12" s="855"/>
      <c r="E12" s="599" t="s">
        <v>120</v>
      </c>
      <c r="F12" s="600">
        <f>+C5</f>
        <v>3577.5</v>
      </c>
    </row>
    <row r="13" spans="1:9" s="158" customFormat="1" ht="66" customHeight="1">
      <c r="A13" s="858" t="s">
        <v>41</v>
      </c>
      <c r="B13" s="855" t="s">
        <v>121</v>
      </c>
      <c r="C13" s="855" t="s">
        <v>123</v>
      </c>
      <c r="D13" s="855" t="s">
        <v>23</v>
      </c>
      <c r="E13" s="599" t="s">
        <v>141</v>
      </c>
      <c r="F13" s="600">
        <f>+C5*0.2</f>
        <v>715.5</v>
      </c>
    </row>
    <row r="14" spans="1:9" s="158" customFormat="1" ht="51">
      <c r="A14" s="858"/>
      <c r="B14" s="855"/>
      <c r="C14" s="855"/>
      <c r="D14" s="855"/>
      <c r="E14" s="599" t="s">
        <v>122</v>
      </c>
      <c r="F14" s="600">
        <f>+C5/8</f>
        <v>447.1875</v>
      </c>
    </row>
    <row r="15" spans="1:9" s="158" customFormat="1" ht="63.75">
      <c r="A15" s="598" t="s">
        <v>311</v>
      </c>
      <c r="B15" s="599" t="s">
        <v>142</v>
      </c>
      <c r="C15" s="599" t="s">
        <v>123</v>
      </c>
      <c r="D15" s="599" t="s">
        <v>23</v>
      </c>
      <c r="E15" s="599" t="s">
        <v>194</v>
      </c>
      <c r="F15" s="600">
        <f>+C5*0.5</f>
        <v>1788.75</v>
      </c>
    </row>
    <row r="16" spans="1:9" s="158" customFormat="1" ht="63" customHeight="1">
      <c r="A16" s="598" t="s">
        <v>17</v>
      </c>
      <c r="B16" s="599" t="s">
        <v>124</v>
      </c>
      <c r="C16" s="599" t="s">
        <v>123</v>
      </c>
      <c r="D16" s="599" t="s">
        <v>23</v>
      </c>
      <c r="E16" s="599" t="s">
        <v>215</v>
      </c>
      <c r="F16" s="600">
        <f>+C5*2</f>
        <v>7155</v>
      </c>
    </row>
    <row r="17" spans="1:6" s="158" customFormat="1" ht="69.75" customHeight="1">
      <c r="A17" s="598" t="s">
        <v>28</v>
      </c>
      <c r="B17" s="599" t="s">
        <v>36</v>
      </c>
      <c r="C17" s="599" t="s">
        <v>123</v>
      </c>
      <c r="D17" s="599" t="s">
        <v>23</v>
      </c>
      <c r="E17" s="599" t="s">
        <v>314</v>
      </c>
      <c r="F17" s="600">
        <f>+C5*2</f>
        <v>7155</v>
      </c>
    </row>
    <row r="18" spans="1:6" s="158" customFormat="1" ht="52.5" customHeight="1">
      <c r="A18" s="858" t="s">
        <v>29</v>
      </c>
      <c r="B18" s="855" t="s">
        <v>143</v>
      </c>
      <c r="C18" s="855" t="s">
        <v>323</v>
      </c>
      <c r="D18" s="855" t="s">
        <v>324</v>
      </c>
      <c r="E18" s="599" t="s">
        <v>471</v>
      </c>
      <c r="F18" s="600">
        <f>+C5*12</f>
        <v>42930</v>
      </c>
    </row>
    <row r="19" spans="1:6" s="158" customFormat="1" ht="75" customHeight="1">
      <c r="A19" s="858"/>
      <c r="B19" s="855"/>
      <c r="C19" s="855"/>
      <c r="D19" s="855"/>
      <c r="E19" s="599" t="s">
        <v>472</v>
      </c>
      <c r="F19" s="600">
        <f>+C5*6</f>
        <v>21465</v>
      </c>
    </row>
    <row r="20" spans="1:6" s="158" customFormat="1" ht="25.5">
      <c r="A20" s="858"/>
      <c r="B20" s="855"/>
      <c r="C20" s="855"/>
      <c r="D20" s="855"/>
      <c r="E20" s="599" t="s">
        <v>473</v>
      </c>
      <c r="F20" s="600">
        <f>+C5*3</f>
        <v>10732.5</v>
      </c>
    </row>
    <row r="21" spans="1:6" s="158" customFormat="1" ht="71.25" customHeight="1">
      <c r="A21" s="598" t="s">
        <v>24</v>
      </c>
      <c r="B21" s="599" t="s">
        <v>125</v>
      </c>
      <c r="C21" s="855" t="s">
        <v>19</v>
      </c>
      <c r="D21" s="599" t="s">
        <v>126</v>
      </c>
      <c r="E21" s="855" t="s">
        <v>127</v>
      </c>
      <c r="F21" s="859">
        <f>+C5*0.5</f>
        <v>1788.75</v>
      </c>
    </row>
    <row r="22" spans="1:6" s="158" customFormat="1" ht="63.75">
      <c r="A22" s="598" t="s">
        <v>24</v>
      </c>
      <c r="B22" s="599" t="s">
        <v>128</v>
      </c>
      <c r="C22" s="855"/>
      <c r="D22" s="599" t="s">
        <v>301</v>
      </c>
      <c r="E22" s="855"/>
      <c r="F22" s="860"/>
    </row>
    <row r="23" spans="1:6" s="160" customFormat="1" ht="63.75">
      <c r="A23" s="598" t="s">
        <v>24</v>
      </c>
      <c r="B23" s="599" t="s">
        <v>129</v>
      </c>
      <c r="C23" s="855"/>
      <c r="D23" s="599" t="s">
        <v>294</v>
      </c>
      <c r="E23" s="855"/>
      <c r="F23" s="860"/>
    </row>
    <row r="24" spans="1:6" s="158" customFormat="1" ht="38.25">
      <c r="A24" s="598" t="s">
        <v>307</v>
      </c>
      <c r="B24" s="599" t="s">
        <v>130</v>
      </c>
      <c r="C24" s="599"/>
      <c r="D24" s="599" t="s">
        <v>309</v>
      </c>
      <c r="E24" s="599" t="s">
        <v>216</v>
      </c>
      <c r="F24" s="600">
        <f>+C5*0.5</f>
        <v>1788.75</v>
      </c>
    </row>
    <row r="25" spans="1:6" s="161" customFormat="1" ht="51">
      <c r="A25" s="598" t="s">
        <v>230</v>
      </c>
      <c r="B25" s="599" t="s">
        <v>131</v>
      </c>
      <c r="C25" s="599" t="s">
        <v>21</v>
      </c>
      <c r="D25" s="599" t="s">
        <v>22</v>
      </c>
      <c r="E25" s="599" t="s">
        <v>5</v>
      </c>
      <c r="F25" s="600">
        <f>+C5*2</f>
        <v>7155</v>
      </c>
    </row>
    <row r="26" spans="1:6" s="161" customFormat="1" ht="25.5">
      <c r="A26" s="598" t="s">
        <v>291</v>
      </c>
      <c r="B26" s="599" t="s">
        <v>132</v>
      </c>
      <c r="C26" s="599" t="s">
        <v>133</v>
      </c>
      <c r="D26" s="599" t="s">
        <v>170</v>
      </c>
      <c r="E26" s="599" t="s">
        <v>241</v>
      </c>
      <c r="F26" s="600">
        <f>+C5</f>
        <v>3577.5</v>
      </c>
    </row>
    <row r="27" spans="1:6" s="161" customFormat="1" ht="38.25">
      <c r="A27" s="598" t="s">
        <v>291</v>
      </c>
      <c r="B27" s="599" t="s">
        <v>224</v>
      </c>
      <c r="C27" s="599" t="s">
        <v>313</v>
      </c>
      <c r="D27" s="599" t="s">
        <v>306</v>
      </c>
      <c r="E27" s="599" t="s">
        <v>241</v>
      </c>
      <c r="F27" s="600">
        <f>+C5</f>
        <v>3577.5</v>
      </c>
    </row>
    <row r="28" spans="1:6" s="161" customFormat="1" ht="38.25">
      <c r="A28" s="598" t="s">
        <v>291</v>
      </c>
      <c r="B28" s="599" t="s">
        <v>44</v>
      </c>
      <c r="C28" s="599"/>
      <c r="D28" s="599"/>
      <c r="E28" s="599" t="s">
        <v>270</v>
      </c>
      <c r="F28" s="600">
        <f>+C5*0.1</f>
        <v>357.75</v>
      </c>
    </row>
    <row r="29" spans="1:6" s="158" customFormat="1" ht="73.5" customHeight="1">
      <c r="A29" s="598" t="s">
        <v>45</v>
      </c>
      <c r="B29" s="599" t="s">
        <v>144</v>
      </c>
      <c r="C29" s="599" t="s">
        <v>292</v>
      </c>
      <c r="D29" s="599" t="s">
        <v>37</v>
      </c>
      <c r="E29" s="599" t="s">
        <v>293</v>
      </c>
      <c r="F29" s="600">
        <f>+C5</f>
        <v>3577.5</v>
      </c>
    </row>
    <row r="30" spans="1:6" s="158" customFormat="1" ht="74.25" customHeight="1">
      <c r="A30" s="598" t="s">
        <v>45</v>
      </c>
      <c r="B30" s="599" t="s">
        <v>272</v>
      </c>
      <c r="C30" s="599" t="s">
        <v>273</v>
      </c>
      <c r="D30" s="599" t="s">
        <v>240</v>
      </c>
      <c r="E30" s="599" t="s">
        <v>293</v>
      </c>
      <c r="F30" s="602">
        <f>+C5</f>
        <v>3577.5</v>
      </c>
    </row>
    <row r="31" spans="1:6" s="158" customFormat="1" ht="63" customHeight="1">
      <c r="A31" s="858" t="s">
        <v>90</v>
      </c>
      <c r="B31" s="855" t="s">
        <v>91</v>
      </c>
      <c r="C31" s="855" t="s">
        <v>271</v>
      </c>
      <c r="D31" s="855"/>
      <c r="E31" s="599" t="s">
        <v>474</v>
      </c>
      <c r="F31" s="602">
        <f>+C5*5</f>
        <v>17887.5</v>
      </c>
    </row>
    <row r="32" spans="1:6" s="27" customFormat="1">
      <c r="A32" s="858"/>
      <c r="B32" s="855"/>
      <c r="C32" s="855"/>
      <c r="D32" s="855"/>
      <c r="E32" s="599" t="s">
        <v>475</v>
      </c>
      <c r="F32" s="602">
        <f>+C5*2</f>
        <v>7155</v>
      </c>
    </row>
    <row r="33" spans="1:6" s="27" customFormat="1" ht="45.6" customHeight="1">
      <c r="A33" s="858" t="s">
        <v>90</v>
      </c>
      <c r="B33" s="855" t="s">
        <v>134</v>
      </c>
      <c r="C33" s="855" t="s">
        <v>135</v>
      </c>
      <c r="D33" s="855" t="s">
        <v>136</v>
      </c>
      <c r="E33" s="599" t="s">
        <v>476</v>
      </c>
      <c r="F33" s="602">
        <f>+C5/10</f>
        <v>357.75</v>
      </c>
    </row>
    <row r="34" spans="1:6" s="27" customFormat="1" ht="46.15" customHeight="1">
      <c r="A34" s="858"/>
      <c r="B34" s="855"/>
      <c r="C34" s="855"/>
      <c r="D34" s="855"/>
      <c r="E34" s="599" t="s">
        <v>477</v>
      </c>
      <c r="F34" s="602">
        <f>+C5/2</f>
        <v>1788.75</v>
      </c>
    </row>
    <row r="35" spans="1:6" s="27" customFormat="1" ht="102">
      <c r="A35" s="598" t="s">
        <v>137</v>
      </c>
      <c r="B35" s="599" t="s">
        <v>138</v>
      </c>
      <c r="C35" s="603"/>
      <c r="D35" s="599"/>
      <c r="E35" s="599" t="s">
        <v>71</v>
      </c>
      <c r="F35" s="602">
        <f>+C5*0.1</f>
        <v>357.75</v>
      </c>
    </row>
    <row r="36" spans="1:6" s="27" customFormat="1" ht="51">
      <c r="A36" s="598" t="s">
        <v>139</v>
      </c>
      <c r="B36" s="599" t="s">
        <v>72</v>
      </c>
      <c r="C36" s="599"/>
      <c r="D36" s="599"/>
      <c r="E36" s="599" t="s">
        <v>73</v>
      </c>
      <c r="F36" s="602">
        <f>+C5*1/2</f>
        <v>1788.75</v>
      </c>
    </row>
    <row r="37" spans="1:6" s="27" customFormat="1" ht="47.25" customHeight="1" thickBot="1">
      <c r="A37" s="598" t="s">
        <v>140</v>
      </c>
      <c r="B37" s="604" t="s">
        <v>38</v>
      </c>
      <c r="C37" s="605"/>
      <c r="D37" s="604"/>
      <c r="E37" s="599" t="s">
        <v>39</v>
      </c>
      <c r="F37" s="606">
        <f>+C5</f>
        <v>3577.5</v>
      </c>
    </row>
    <row r="38" spans="1:6" s="130" customFormat="1" ht="39" customHeight="1">
      <c r="A38" s="856" t="s">
        <v>322</v>
      </c>
      <c r="B38" s="857"/>
      <c r="C38" s="857"/>
      <c r="D38" s="857"/>
      <c r="E38" s="857"/>
      <c r="F38" s="857"/>
    </row>
    <row r="39" spans="1:6" ht="20.25" customHeight="1"/>
    <row r="40" spans="1:6" ht="20.25" customHeight="1"/>
    <row r="41" spans="1:6" ht="20.25" customHeight="1"/>
    <row r="42" spans="1:6" ht="20.25" customHeight="1"/>
    <row r="43" spans="1:6" ht="20.25" customHeight="1"/>
    <row r="44" spans="1:6" ht="20.25" customHeight="1"/>
    <row r="45" spans="1:6" ht="20.25" customHeight="1"/>
    <row r="46" spans="1:6" ht="20.25" customHeight="1"/>
    <row r="47" spans="1:6" ht="20.25" customHeight="1"/>
    <row r="48" spans="1:6" ht="20.25" customHeight="1"/>
    <row r="49" spans="3:6" ht="20.25" customHeight="1"/>
    <row r="50" spans="3:6" ht="20.25" customHeight="1"/>
    <row r="51" spans="3:6" ht="20.25" customHeight="1">
      <c r="F51" s="14" t="s">
        <v>271</v>
      </c>
    </row>
    <row r="52" spans="3:6" ht="20.25" customHeight="1"/>
    <row r="53" spans="3:6" ht="20.25" customHeight="1"/>
    <row r="54" spans="3:6" ht="20.25" customHeight="1"/>
    <row r="55" spans="3:6" ht="20.25" customHeight="1">
      <c r="C55" s="2" t="s">
        <v>271</v>
      </c>
    </row>
    <row r="56" spans="3:6" ht="20.25" customHeight="1"/>
    <row r="57" spans="3:6" ht="20.25" customHeight="1"/>
    <row r="58" spans="3:6" ht="20.25" customHeight="1"/>
    <row r="59" spans="3:6" ht="20.25" customHeight="1"/>
    <row r="60" spans="3:6" ht="20.25" customHeight="1">
      <c r="C60" s="2" t="s">
        <v>271</v>
      </c>
    </row>
    <row r="61" spans="3:6" ht="20.25" customHeight="1"/>
    <row r="62" spans="3:6" ht="20.25" customHeight="1"/>
    <row r="63" spans="3:6" ht="20.25" customHeight="1"/>
    <row r="64" spans="3:6"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sheetData>
  <mergeCells count="27">
    <mergeCell ref="A18:A20"/>
    <mergeCell ref="B18:B20"/>
    <mergeCell ref="C18:C20"/>
    <mergeCell ref="D18:D20"/>
    <mergeCell ref="A2:F2"/>
    <mergeCell ref="A3:F3"/>
    <mergeCell ref="A4:F4"/>
    <mergeCell ref="A10:A12"/>
    <mergeCell ref="B10:B12"/>
    <mergeCell ref="C10:C12"/>
    <mergeCell ref="D10:D12"/>
    <mergeCell ref="B31:B32"/>
    <mergeCell ref="B13:B14"/>
    <mergeCell ref="A38:F38"/>
    <mergeCell ref="A31:A32"/>
    <mergeCell ref="C31:C32"/>
    <mergeCell ref="D31:D32"/>
    <mergeCell ref="A33:A34"/>
    <mergeCell ref="B33:B34"/>
    <mergeCell ref="C33:C34"/>
    <mergeCell ref="D33:D34"/>
    <mergeCell ref="C13:C14"/>
    <mergeCell ref="C21:C23"/>
    <mergeCell ref="D13:D14"/>
    <mergeCell ref="A13:A14"/>
    <mergeCell ref="E21:E23"/>
    <mergeCell ref="F21:F23"/>
  </mergeCells>
  <phoneticPr fontId="6" type="noConversion"/>
  <pageMargins left="0.59055118110236227" right="0" top="0.27559055118110237" bottom="0" header="0" footer="0"/>
  <pageSetup paperSize="9" scale="4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6">
    <tabColor theme="3" tint="0.59999389629810485"/>
  </sheetPr>
  <dimension ref="A1:D15"/>
  <sheetViews>
    <sheetView showGridLines="0" zoomScaleNormal="100" workbookViewId="0">
      <selection activeCell="D21" sqref="D21"/>
    </sheetView>
  </sheetViews>
  <sheetFormatPr defaultColWidth="9.28515625" defaultRowHeight="12.75"/>
  <cols>
    <col min="1" max="1" width="23.85546875" style="178" customWidth="1"/>
    <col min="2" max="2" width="29" style="177" customWidth="1"/>
    <col min="3" max="3" width="19.7109375" style="177" customWidth="1"/>
    <col min="4" max="4" width="100.7109375" style="177" customWidth="1"/>
    <col min="5" max="5" width="22.28515625" style="177" customWidth="1"/>
    <col min="6" max="9" width="28.7109375" style="177" customWidth="1"/>
    <col min="10" max="10" width="70.28515625" style="177" customWidth="1"/>
    <col min="11" max="16384" width="9.28515625" style="177"/>
  </cols>
  <sheetData>
    <row r="1" spans="1:4" ht="19.149999999999999" customHeight="1"/>
    <row r="2" spans="1:4" ht="19.149999999999999" customHeight="1"/>
    <row r="3" spans="1:4" s="174" customFormat="1" ht="18" customHeight="1">
      <c r="A3" s="693" t="s">
        <v>802</v>
      </c>
      <c r="B3" s="694"/>
      <c r="C3" s="694"/>
      <c r="D3" s="694"/>
    </row>
    <row r="4" spans="1:4" s="175" customFormat="1" ht="18" customHeight="1">
      <c r="A4" s="694"/>
      <c r="B4" s="694"/>
      <c r="C4" s="694"/>
      <c r="D4" s="694"/>
    </row>
    <row r="5" spans="1:4" s="174" customFormat="1" ht="18" customHeight="1">
      <c r="A5" s="694"/>
      <c r="B5" s="694"/>
      <c r="C5" s="694"/>
      <c r="D5" s="694"/>
    </row>
    <row r="6" spans="1:4" s="174" customFormat="1" ht="18" customHeight="1">
      <c r="A6" s="694"/>
      <c r="B6" s="694"/>
      <c r="C6" s="694"/>
      <c r="D6" s="694"/>
    </row>
    <row r="7" spans="1:4" s="176" customFormat="1">
      <c r="A7" s="179" t="s">
        <v>616</v>
      </c>
      <c r="B7" s="179" t="s">
        <v>617</v>
      </c>
      <c r="C7" s="179" t="s">
        <v>618</v>
      </c>
      <c r="D7" s="179" t="s">
        <v>619</v>
      </c>
    </row>
    <row r="8" spans="1:4" ht="283.14999999999998" customHeight="1">
      <c r="A8" s="695" t="s">
        <v>348</v>
      </c>
      <c r="B8" s="180" t="s">
        <v>620</v>
      </c>
      <c r="C8" s="181" t="s">
        <v>621</v>
      </c>
      <c r="D8" s="182" t="s">
        <v>622</v>
      </c>
    </row>
    <row r="9" spans="1:4" ht="199.15" customHeight="1">
      <c r="A9" s="695"/>
      <c r="B9" s="183" t="s">
        <v>623</v>
      </c>
      <c r="C9" s="184" t="s">
        <v>624</v>
      </c>
      <c r="D9" s="185" t="s">
        <v>625</v>
      </c>
    </row>
    <row r="10" spans="1:4" ht="186.6" customHeight="1">
      <c r="A10" s="695"/>
      <c r="B10" s="183" t="s">
        <v>626</v>
      </c>
      <c r="C10" s="184" t="s">
        <v>627</v>
      </c>
      <c r="D10" s="186" t="s">
        <v>628</v>
      </c>
    </row>
    <row r="11" spans="1:4" ht="120.6" customHeight="1">
      <c r="A11" s="696" t="s">
        <v>629</v>
      </c>
      <c r="B11" s="216" t="s">
        <v>630</v>
      </c>
      <c r="C11" s="216" t="s">
        <v>631</v>
      </c>
      <c r="D11" s="216" t="s">
        <v>632</v>
      </c>
    </row>
    <row r="12" spans="1:4" ht="105" customHeight="1">
      <c r="A12" s="697"/>
      <c r="B12" s="216" t="s">
        <v>633</v>
      </c>
      <c r="C12" s="216" t="s">
        <v>631</v>
      </c>
      <c r="D12" s="216" t="s">
        <v>634</v>
      </c>
    </row>
    <row r="13" spans="1:4" ht="61.15" customHeight="1">
      <c r="A13" s="698"/>
      <c r="B13" s="216" t="s">
        <v>635</v>
      </c>
      <c r="C13" s="216" t="s">
        <v>636</v>
      </c>
      <c r="D13" s="216" t="s">
        <v>637</v>
      </c>
    </row>
    <row r="14" spans="1:4" ht="77.650000000000006" customHeight="1">
      <c r="A14" s="187" t="s">
        <v>638</v>
      </c>
      <c r="B14" s="183" t="s">
        <v>639</v>
      </c>
      <c r="C14" s="184" t="s">
        <v>640</v>
      </c>
      <c r="D14" s="186" t="s">
        <v>641</v>
      </c>
    </row>
    <row r="15" spans="1:4" ht="57.75" customHeight="1">
      <c r="A15" s="319" t="s">
        <v>903</v>
      </c>
      <c r="B15" s="332" t="s">
        <v>905</v>
      </c>
      <c r="C15" s="184" t="s">
        <v>904</v>
      </c>
      <c r="D15" s="186" t="s">
        <v>906</v>
      </c>
    </row>
  </sheetData>
  <mergeCells count="3">
    <mergeCell ref="A3:D6"/>
    <mergeCell ref="A8:A10"/>
    <mergeCell ref="A11:A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8">
    <tabColor theme="3" tint="0.59999389629810485"/>
  </sheetPr>
  <dimension ref="A1:I50"/>
  <sheetViews>
    <sheetView showGridLines="0" workbookViewId="0">
      <selection activeCell="L11" sqref="L11"/>
    </sheetView>
  </sheetViews>
  <sheetFormatPr defaultRowHeight="12.75"/>
  <sheetData>
    <row r="1" spans="1:9" ht="19.899999999999999" customHeight="1"/>
    <row r="2" spans="1:9" ht="13.9" customHeight="1" thickBot="1">
      <c r="A2" s="218"/>
      <c r="B2" s="218"/>
      <c r="C2" s="218"/>
      <c r="D2" s="218"/>
      <c r="E2" s="218"/>
      <c r="F2" s="218"/>
      <c r="G2" s="218"/>
      <c r="H2" s="218"/>
      <c r="I2" s="218"/>
    </row>
    <row r="3" spans="1:9" ht="27" thickTop="1">
      <c r="A3" s="607"/>
      <c r="B3" s="607"/>
      <c r="C3" s="607"/>
      <c r="D3" s="607"/>
      <c r="E3" s="607"/>
      <c r="F3" s="607"/>
      <c r="G3" s="607"/>
      <c r="H3" s="607"/>
      <c r="I3" s="607"/>
    </row>
    <row r="4" spans="1:9" ht="15" customHeight="1">
      <c r="A4" s="608"/>
      <c r="B4" s="608"/>
      <c r="C4" s="608"/>
      <c r="D4" s="608"/>
      <c r="E4" s="608"/>
      <c r="F4" s="608"/>
      <c r="G4" s="608"/>
      <c r="H4" s="608"/>
      <c r="I4" s="608"/>
    </row>
    <row r="5" spans="1:9" ht="15" customHeight="1">
      <c r="A5" s="608"/>
      <c r="B5" s="608"/>
      <c r="C5" s="608"/>
      <c r="D5" s="608"/>
      <c r="E5" s="608"/>
      <c r="F5" s="608"/>
      <c r="G5" s="608"/>
      <c r="H5" s="608"/>
      <c r="I5" s="608"/>
    </row>
    <row r="6" spans="1:9" ht="15" customHeight="1">
      <c r="A6" s="699" t="s">
        <v>789</v>
      </c>
      <c r="B6" s="699"/>
      <c r="C6" s="699"/>
      <c r="D6" s="699"/>
      <c r="E6" s="699"/>
      <c r="F6" s="699"/>
      <c r="G6" s="699"/>
      <c r="H6" s="699"/>
      <c r="I6" s="699"/>
    </row>
    <row r="7" spans="1:9" ht="15" customHeight="1">
      <c r="A7" s="699"/>
      <c r="B7" s="699"/>
      <c r="C7" s="699"/>
      <c r="D7" s="699"/>
      <c r="E7" s="699"/>
      <c r="F7" s="699"/>
      <c r="G7" s="699"/>
      <c r="H7" s="699"/>
      <c r="I7" s="699"/>
    </row>
    <row r="8" spans="1:9" ht="15" customHeight="1">
      <c r="A8" s="609"/>
      <c r="B8" s="609"/>
      <c r="C8" s="609"/>
      <c r="D8" s="609"/>
      <c r="E8" s="609"/>
      <c r="F8" s="609"/>
      <c r="G8" s="609"/>
      <c r="H8" s="609"/>
      <c r="I8" s="609"/>
    </row>
    <row r="9" spans="1:9" ht="15" customHeight="1">
      <c r="A9" s="699" t="s">
        <v>790</v>
      </c>
      <c r="B9" s="699"/>
      <c r="C9" s="699"/>
      <c r="D9" s="699"/>
      <c r="E9" s="699"/>
      <c r="F9" s="699"/>
      <c r="G9" s="699"/>
      <c r="H9" s="699"/>
      <c r="I9" s="699"/>
    </row>
    <row r="10" spans="1:9" ht="15" customHeight="1">
      <c r="A10" s="699"/>
      <c r="B10" s="699"/>
      <c r="C10" s="699"/>
      <c r="D10" s="699"/>
      <c r="E10" s="699"/>
      <c r="F10" s="699"/>
      <c r="G10" s="699"/>
      <c r="H10" s="699"/>
      <c r="I10" s="699"/>
    </row>
    <row r="11" spans="1:9" ht="15" customHeight="1">
      <c r="A11" s="608"/>
      <c r="B11" s="608"/>
      <c r="C11" s="608"/>
      <c r="D11" s="608"/>
      <c r="E11" s="608"/>
      <c r="F11" s="608"/>
      <c r="G11" s="608"/>
      <c r="H11" s="608"/>
      <c r="I11" s="608"/>
    </row>
    <row r="12" spans="1:9" ht="15" customHeight="1">
      <c r="A12" s="608"/>
      <c r="B12" s="608"/>
      <c r="C12" s="608"/>
      <c r="D12" s="608"/>
      <c r="E12" s="608"/>
      <c r="F12" s="608"/>
      <c r="G12" s="608"/>
      <c r="H12" s="608"/>
      <c r="I12" s="608"/>
    </row>
    <row r="13" spans="1:9" ht="15" customHeight="1">
      <c r="A13" s="699" t="s">
        <v>791</v>
      </c>
      <c r="B13" s="699"/>
      <c r="C13" s="699"/>
      <c r="D13" s="699"/>
      <c r="E13" s="699"/>
      <c r="F13" s="699"/>
      <c r="G13" s="699"/>
      <c r="H13" s="699"/>
      <c r="I13" s="699"/>
    </row>
    <row r="14" spans="1:9" ht="15" customHeight="1">
      <c r="A14" s="699"/>
      <c r="B14" s="699"/>
      <c r="C14" s="699"/>
      <c r="D14" s="699"/>
      <c r="E14" s="699"/>
      <c r="F14" s="699"/>
      <c r="G14" s="699"/>
      <c r="H14" s="699"/>
      <c r="I14" s="699"/>
    </row>
    <row r="15" spans="1:9" ht="15" customHeight="1">
      <c r="A15" s="699"/>
      <c r="B15" s="699"/>
      <c r="C15" s="699"/>
      <c r="D15" s="699"/>
      <c r="E15" s="699"/>
      <c r="F15" s="699"/>
      <c r="G15" s="699"/>
      <c r="H15" s="699"/>
      <c r="I15" s="699"/>
    </row>
    <row r="16" spans="1:9" ht="15" customHeight="1">
      <c r="A16" s="699"/>
      <c r="B16" s="699"/>
      <c r="C16" s="699"/>
      <c r="D16" s="699"/>
      <c r="E16" s="699"/>
      <c r="F16" s="699"/>
      <c r="G16" s="699"/>
      <c r="H16" s="699"/>
      <c r="I16" s="699"/>
    </row>
    <row r="17" spans="1:9" ht="15" customHeight="1">
      <c r="A17" s="700" t="s">
        <v>792</v>
      </c>
      <c r="B17" s="700"/>
      <c r="C17" s="700"/>
      <c r="D17" s="700"/>
      <c r="E17" s="700"/>
      <c r="F17" s="700"/>
      <c r="G17" s="700"/>
      <c r="H17" s="700"/>
      <c r="I17" s="700"/>
    </row>
    <row r="18" spans="1:9" ht="15" customHeight="1">
      <c r="A18" s="700"/>
      <c r="B18" s="700"/>
      <c r="C18" s="700"/>
      <c r="D18" s="700"/>
      <c r="E18" s="700"/>
      <c r="F18" s="700"/>
      <c r="G18" s="700"/>
      <c r="H18" s="700"/>
      <c r="I18" s="700"/>
    </row>
    <row r="19" spans="1:9" ht="15" customHeight="1">
      <c r="A19" s="700"/>
      <c r="B19" s="700"/>
      <c r="C19" s="700"/>
      <c r="D19" s="700"/>
      <c r="E19" s="700"/>
      <c r="F19" s="700"/>
      <c r="G19" s="700"/>
      <c r="H19" s="700"/>
      <c r="I19" s="700"/>
    </row>
    <row r="20" spans="1:9" ht="15" customHeight="1">
      <c r="A20" s="700"/>
      <c r="B20" s="700"/>
      <c r="C20" s="700"/>
      <c r="D20" s="700"/>
      <c r="E20" s="700"/>
      <c r="F20" s="700"/>
      <c r="G20" s="700"/>
      <c r="H20" s="700"/>
      <c r="I20" s="700"/>
    </row>
    <row r="21" spans="1:9" ht="15" customHeight="1">
      <c r="A21" s="608"/>
      <c r="B21" s="608"/>
      <c r="C21" s="608"/>
      <c r="D21" s="608"/>
      <c r="E21" s="608"/>
      <c r="F21" s="608"/>
      <c r="G21" s="608"/>
      <c r="H21" s="608"/>
      <c r="I21" s="608"/>
    </row>
    <row r="22" spans="1:9" ht="15" customHeight="1" thickBot="1">
      <c r="A22" s="610"/>
      <c r="B22" s="610"/>
      <c r="C22" s="610"/>
      <c r="D22" s="610"/>
      <c r="E22" s="610"/>
      <c r="F22" s="610"/>
      <c r="G22" s="610"/>
      <c r="H22" s="610"/>
      <c r="I22" s="610"/>
    </row>
    <row r="23" spans="1:9" ht="27" thickTop="1">
      <c r="A23" s="219"/>
      <c r="B23" s="219"/>
      <c r="C23" s="219"/>
      <c r="D23" s="219"/>
      <c r="E23" s="219"/>
      <c r="F23" s="219"/>
      <c r="G23" s="219"/>
      <c r="H23" s="219"/>
      <c r="I23" s="219"/>
    </row>
    <row r="24" spans="1:9" ht="26.25">
      <c r="A24" s="217"/>
      <c r="B24" s="217"/>
      <c r="C24" s="217"/>
      <c r="D24" s="217"/>
      <c r="E24" s="217"/>
      <c r="F24" s="217"/>
      <c r="G24" s="217"/>
      <c r="H24" s="217"/>
      <c r="I24" s="217"/>
    </row>
    <row r="25" spans="1:9" ht="26.25">
      <c r="A25" s="217"/>
      <c r="B25" s="217"/>
      <c r="C25" s="217"/>
      <c r="D25" s="217"/>
      <c r="E25" s="217"/>
      <c r="F25" s="217"/>
      <c r="G25" s="217"/>
      <c r="H25" s="217"/>
      <c r="I25" s="217"/>
    </row>
    <row r="26" spans="1:9" ht="26.25">
      <c r="A26" s="217"/>
      <c r="B26" s="217"/>
      <c r="C26" s="217"/>
      <c r="D26" s="217"/>
      <c r="E26" s="217"/>
      <c r="F26" s="217"/>
      <c r="G26" s="217"/>
      <c r="H26" s="217"/>
      <c r="I26" s="217"/>
    </row>
    <row r="27" spans="1:9" ht="26.25">
      <c r="A27" s="217"/>
      <c r="B27" s="217"/>
      <c r="C27" s="217"/>
      <c r="D27" s="217"/>
      <c r="E27" s="217"/>
      <c r="F27" s="217"/>
      <c r="G27" s="217"/>
      <c r="H27" s="217"/>
      <c r="I27" s="217"/>
    </row>
    <row r="28" spans="1:9" ht="26.25">
      <c r="A28" s="217"/>
      <c r="B28" s="217"/>
      <c r="C28" s="217"/>
      <c r="D28" s="217"/>
      <c r="E28" s="217"/>
      <c r="F28" s="217"/>
      <c r="G28" s="217"/>
      <c r="H28" s="217"/>
      <c r="I28" s="217"/>
    </row>
    <row r="29" spans="1:9" ht="26.25">
      <c r="A29" s="217"/>
      <c r="B29" s="217"/>
      <c r="C29" s="217"/>
      <c r="D29" s="217"/>
      <c r="E29" s="217"/>
      <c r="F29" s="217"/>
      <c r="G29" s="217"/>
      <c r="H29" s="217"/>
      <c r="I29" s="217"/>
    </row>
    <row r="30" spans="1:9" ht="26.25">
      <c r="A30" s="217"/>
      <c r="B30" s="217"/>
      <c r="C30" s="217"/>
      <c r="D30" s="217"/>
      <c r="E30" s="217"/>
      <c r="F30" s="217"/>
      <c r="G30" s="217"/>
      <c r="H30" s="217"/>
      <c r="I30" s="217"/>
    </row>
    <row r="31" spans="1:9" ht="26.25">
      <c r="A31" s="217"/>
      <c r="B31" s="217"/>
      <c r="C31" s="217"/>
      <c r="D31" s="217"/>
      <c r="E31" s="217"/>
      <c r="F31" s="217"/>
      <c r="G31" s="217"/>
      <c r="H31" s="217"/>
      <c r="I31" s="217"/>
    </row>
    <row r="32" spans="1:9" ht="26.25">
      <c r="A32" s="217"/>
      <c r="B32" s="217"/>
      <c r="C32" s="217"/>
      <c r="D32" s="217"/>
      <c r="E32" s="217"/>
      <c r="F32" s="217"/>
      <c r="G32" s="217"/>
      <c r="H32" s="217"/>
      <c r="I32" s="217"/>
    </row>
    <row r="33" spans="1:9" ht="26.25">
      <c r="A33" s="217"/>
      <c r="B33" s="217"/>
      <c r="C33" s="217"/>
      <c r="D33" s="217"/>
      <c r="E33" s="217"/>
      <c r="F33" s="217"/>
      <c r="G33" s="217"/>
      <c r="H33" s="217"/>
      <c r="I33" s="217"/>
    </row>
    <row r="34" spans="1:9" ht="26.25">
      <c r="A34" s="217"/>
      <c r="B34" s="217"/>
      <c r="C34" s="217"/>
      <c r="D34" s="217"/>
      <c r="E34" s="217"/>
      <c r="F34" s="217"/>
      <c r="G34" s="217"/>
      <c r="H34" s="217"/>
      <c r="I34" s="217"/>
    </row>
    <row r="35" spans="1:9" ht="26.25">
      <c r="A35" s="217"/>
      <c r="B35" s="217"/>
      <c r="C35" s="217"/>
      <c r="D35" s="217"/>
      <c r="E35" s="217"/>
      <c r="F35" s="217"/>
      <c r="G35" s="217"/>
      <c r="H35" s="217"/>
      <c r="I35" s="217"/>
    </row>
    <row r="36" spans="1:9" ht="26.25">
      <c r="A36" s="217"/>
      <c r="B36" s="217"/>
      <c r="C36" s="217"/>
      <c r="D36" s="217"/>
      <c r="E36" s="217"/>
      <c r="F36" s="217"/>
      <c r="G36" s="217"/>
      <c r="H36" s="217"/>
      <c r="I36" s="217"/>
    </row>
    <row r="37" spans="1:9" ht="26.25">
      <c r="A37" s="217"/>
      <c r="B37" s="217"/>
      <c r="C37" s="217"/>
      <c r="D37" s="217"/>
      <c r="E37" s="217"/>
      <c r="F37" s="217"/>
      <c r="G37" s="217"/>
      <c r="H37" s="217"/>
      <c r="I37" s="217"/>
    </row>
    <row r="38" spans="1:9" ht="26.25">
      <c r="A38" s="217"/>
      <c r="B38" s="217"/>
      <c r="C38" s="217"/>
      <c r="D38" s="217"/>
      <c r="E38" s="217"/>
      <c r="F38" s="217"/>
      <c r="G38" s="217"/>
      <c r="H38" s="217"/>
      <c r="I38" s="217"/>
    </row>
    <row r="39" spans="1:9" ht="26.25">
      <c r="A39" s="217"/>
      <c r="B39" s="217"/>
      <c r="C39" s="217"/>
      <c r="D39" s="217"/>
      <c r="E39" s="217"/>
      <c r="F39" s="217"/>
      <c r="G39" s="217"/>
      <c r="H39" s="217"/>
      <c r="I39" s="217"/>
    </row>
    <row r="40" spans="1:9" ht="26.25">
      <c r="A40" s="217"/>
      <c r="B40" s="217"/>
      <c r="C40" s="217"/>
      <c r="D40" s="217"/>
      <c r="E40" s="217"/>
      <c r="F40" s="217"/>
      <c r="G40" s="217"/>
      <c r="H40" s="217"/>
      <c r="I40" s="217"/>
    </row>
    <row r="41" spans="1:9" ht="26.25">
      <c r="A41" s="217"/>
      <c r="B41" s="217"/>
      <c r="C41" s="217"/>
      <c r="D41" s="217"/>
      <c r="E41" s="217"/>
      <c r="F41" s="217"/>
      <c r="G41" s="217"/>
      <c r="H41" s="217"/>
      <c r="I41" s="217"/>
    </row>
    <row r="42" spans="1:9" ht="26.25">
      <c r="A42" s="217"/>
      <c r="B42" s="217"/>
      <c r="C42" s="217"/>
      <c r="D42" s="217"/>
      <c r="E42" s="217"/>
      <c r="F42" s="217"/>
      <c r="G42" s="217"/>
      <c r="H42" s="217"/>
      <c r="I42" s="217"/>
    </row>
    <row r="43" spans="1:9" ht="26.25">
      <c r="A43" s="217"/>
      <c r="B43" s="217"/>
      <c r="C43" s="217"/>
      <c r="D43" s="217"/>
      <c r="E43" s="217"/>
      <c r="F43" s="217"/>
      <c r="G43" s="217"/>
      <c r="H43" s="217"/>
      <c r="I43" s="217"/>
    </row>
    <row r="44" spans="1:9" ht="26.25">
      <c r="A44" s="217"/>
      <c r="B44" s="217"/>
      <c r="C44" s="217"/>
      <c r="D44" s="217"/>
      <c r="E44" s="217"/>
      <c r="F44" s="217"/>
      <c r="G44" s="217"/>
      <c r="H44" s="217"/>
      <c r="I44" s="217"/>
    </row>
    <row r="45" spans="1:9" ht="26.25">
      <c r="A45" s="217"/>
      <c r="B45" s="217"/>
      <c r="C45" s="217"/>
      <c r="D45" s="217"/>
      <c r="E45" s="217"/>
      <c r="F45" s="217"/>
      <c r="G45" s="217"/>
      <c r="H45" s="217"/>
      <c r="I45" s="217"/>
    </row>
    <row r="46" spans="1:9" ht="26.25">
      <c r="A46" s="217"/>
      <c r="B46" s="217"/>
      <c r="C46" s="217"/>
      <c r="D46" s="217"/>
      <c r="E46" s="217"/>
      <c r="F46" s="217"/>
      <c r="G46" s="217"/>
      <c r="H46" s="217"/>
      <c r="I46" s="217"/>
    </row>
    <row r="47" spans="1:9" ht="26.25">
      <c r="A47" s="217"/>
      <c r="B47" s="217"/>
      <c r="C47" s="217"/>
      <c r="D47" s="217"/>
      <c r="E47" s="217"/>
      <c r="F47" s="217"/>
      <c r="G47" s="217"/>
      <c r="H47" s="217"/>
      <c r="I47" s="217"/>
    </row>
    <row r="48" spans="1:9" ht="26.25">
      <c r="A48" s="217"/>
      <c r="B48" s="217"/>
      <c r="C48" s="217"/>
      <c r="D48" s="217"/>
      <c r="E48" s="217"/>
      <c r="F48" s="217"/>
      <c r="G48" s="217"/>
      <c r="H48" s="217"/>
      <c r="I48" s="217"/>
    </row>
    <row r="49" spans="1:9" ht="26.25">
      <c r="A49" s="217"/>
      <c r="B49" s="217"/>
      <c r="C49" s="217"/>
      <c r="D49" s="217"/>
      <c r="E49" s="217"/>
      <c r="F49" s="217"/>
      <c r="G49" s="217"/>
      <c r="H49" s="217"/>
      <c r="I49" s="217"/>
    </row>
    <row r="50" spans="1:9" ht="26.25">
      <c r="A50" s="217"/>
      <c r="B50" s="217"/>
      <c r="C50" s="217"/>
      <c r="D50" s="217"/>
      <c r="E50" s="217"/>
      <c r="F50" s="217"/>
      <c r="G50" s="217"/>
      <c r="H50" s="217"/>
      <c r="I50" s="217"/>
    </row>
  </sheetData>
  <mergeCells count="4">
    <mergeCell ref="A6:I7"/>
    <mergeCell ref="A9:I10"/>
    <mergeCell ref="A13:I16"/>
    <mergeCell ref="A17:I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tabColor theme="4" tint="0.39997558519241921"/>
  </sheetPr>
  <dimension ref="A1:W18"/>
  <sheetViews>
    <sheetView showGridLines="0" zoomScaleNormal="100" workbookViewId="0">
      <selection activeCell="B6" sqref="B6"/>
    </sheetView>
  </sheetViews>
  <sheetFormatPr defaultColWidth="9.28515625" defaultRowHeight="20.100000000000001" customHeight="1"/>
  <cols>
    <col min="1" max="1" width="22.7109375" style="39" customWidth="1"/>
    <col min="2" max="3" width="16.7109375" style="39" customWidth="1"/>
    <col min="4" max="4" width="24.28515625" style="39" customWidth="1"/>
    <col min="5" max="5" width="19.28515625" style="39" bestFit="1" customWidth="1"/>
    <col min="6" max="6" width="9.28515625" style="41"/>
    <col min="7" max="7" width="11.28515625" style="42" bestFit="1" customWidth="1"/>
    <col min="8" max="23" width="9.28515625" style="42"/>
    <col min="24" max="16384" width="9.28515625" style="39"/>
  </cols>
  <sheetData>
    <row r="1" spans="1:23" ht="19.149999999999999" customHeight="1"/>
    <row r="2" spans="1:23" ht="27" customHeight="1">
      <c r="A2" s="6" t="s">
        <v>108</v>
      </c>
      <c r="C2" s="40"/>
      <c r="D2" s="40"/>
      <c r="E2" s="40"/>
    </row>
    <row r="3" spans="1:23" s="208" customFormat="1" ht="15" customHeight="1" thickBot="1">
      <c r="A3" s="252" t="s">
        <v>367</v>
      </c>
      <c r="B3" s="253"/>
      <c r="C3" s="253"/>
      <c r="D3" s="253"/>
      <c r="E3" s="254" t="s">
        <v>888</v>
      </c>
      <c r="F3" s="206"/>
      <c r="G3" s="207"/>
      <c r="H3" s="207">
        <v>2529</v>
      </c>
      <c r="I3" s="207">
        <v>61</v>
      </c>
      <c r="J3" s="207">
        <v>75</v>
      </c>
      <c r="K3" s="207">
        <v>18</v>
      </c>
      <c r="L3" s="207"/>
      <c r="M3" s="207"/>
      <c r="N3" s="207"/>
      <c r="O3" s="207"/>
      <c r="P3" s="207"/>
      <c r="Q3" s="207"/>
      <c r="R3" s="207"/>
      <c r="S3" s="207"/>
      <c r="T3" s="207"/>
      <c r="U3" s="207"/>
      <c r="V3" s="207"/>
      <c r="W3" s="207"/>
    </row>
    <row r="4" spans="1:23" ht="21" customHeight="1">
      <c r="A4" s="701"/>
      <c r="B4" s="55" t="s">
        <v>265</v>
      </c>
      <c r="C4" s="55" t="s">
        <v>88</v>
      </c>
      <c r="D4" s="55" t="s">
        <v>30</v>
      </c>
      <c r="E4" s="56" t="s">
        <v>266</v>
      </c>
    </row>
    <row r="5" spans="1:23" s="46" customFormat="1" ht="16.5" thickBot="1">
      <c r="A5" s="702"/>
      <c r="B5" s="209" t="s">
        <v>349</v>
      </c>
      <c r="C5" s="209" t="s">
        <v>228</v>
      </c>
      <c r="D5" s="209" t="s">
        <v>31</v>
      </c>
      <c r="E5" s="210" t="s">
        <v>308</v>
      </c>
      <c r="F5" s="47"/>
      <c r="G5" s="48"/>
      <c r="H5" s="49"/>
      <c r="I5" s="50"/>
      <c r="J5" s="49"/>
      <c r="K5" s="49"/>
      <c r="L5" s="49"/>
      <c r="M5" s="49"/>
      <c r="N5" s="49"/>
      <c r="O5" s="51" t="s">
        <v>271</v>
      </c>
      <c r="P5" s="49"/>
      <c r="Q5" s="49"/>
      <c r="R5" s="49"/>
      <c r="S5" s="49"/>
      <c r="T5" s="49"/>
      <c r="U5" s="49"/>
      <c r="V5" s="49"/>
      <c r="W5" s="49"/>
    </row>
    <row r="6" spans="1:23" s="46" customFormat="1" ht="44.25">
      <c r="A6" s="43" t="s">
        <v>829</v>
      </c>
      <c r="B6" s="44">
        <v>2482</v>
      </c>
      <c r="C6" s="44">
        <v>130</v>
      </c>
      <c r="D6" s="44">
        <v>929</v>
      </c>
      <c r="E6" s="45">
        <v>3541</v>
      </c>
      <c r="F6" s="47"/>
      <c r="G6" s="51"/>
      <c r="H6" s="49"/>
      <c r="I6" s="52"/>
      <c r="J6" s="49"/>
      <c r="K6" s="49"/>
      <c r="L6" s="49"/>
      <c r="M6" s="49"/>
      <c r="N6" s="49"/>
      <c r="O6" s="49"/>
      <c r="P6" s="49"/>
      <c r="Q6" s="49"/>
      <c r="R6" s="49"/>
      <c r="S6" s="49"/>
      <c r="T6" s="49"/>
      <c r="U6" s="49"/>
      <c r="V6" s="49"/>
      <c r="W6" s="49"/>
    </row>
    <row r="7" spans="1:23" s="46" customFormat="1" ht="34.9" customHeight="1">
      <c r="A7" s="123" t="s">
        <v>839</v>
      </c>
      <c r="B7" s="44">
        <v>23796</v>
      </c>
      <c r="C7" s="44">
        <v>536</v>
      </c>
      <c r="D7" s="44">
        <v>5143</v>
      </c>
      <c r="E7" s="45">
        <v>29475</v>
      </c>
      <c r="F7" s="47"/>
      <c r="G7" s="49"/>
      <c r="H7" s="49"/>
      <c r="I7" s="53"/>
      <c r="J7" s="49"/>
      <c r="K7" s="49"/>
      <c r="L7" s="49"/>
      <c r="M7" s="49"/>
      <c r="N7" s="49"/>
      <c r="O7" s="49"/>
      <c r="P7" s="49"/>
      <c r="Q7" s="49"/>
      <c r="R7" s="49"/>
      <c r="S7" s="49"/>
      <c r="T7" s="49"/>
      <c r="U7" s="49"/>
      <c r="V7" s="49"/>
      <c r="W7" s="49"/>
    </row>
    <row r="8" spans="1:23" ht="29.25" thickBot="1">
      <c r="A8" s="220" t="s">
        <v>830</v>
      </c>
      <c r="B8" s="57">
        <v>26278</v>
      </c>
      <c r="C8" s="57">
        <v>666</v>
      </c>
      <c r="D8" s="57">
        <v>6072</v>
      </c>
      <c r="E8" s="58">
        <v>33016</v>
      </c>
    </row>
    <row r="9" spans="1:23" ht="20.100000000000001" customHeight="1">
      <c r="A9" s="54"/>
      <c r="B9" s="54"/>
      <c r="C9" s="54"/>
      <c r="D9" s="54"/>
      <c r="E9" s="54"/>
    </row>
    <row r="10" spans="1:23" ht="20.100000000000001" customHeight="1">
      <c r="A10" s="54"/>
      <c r="B10" s="54"/>
      <c r="C10" s="54"/>
      <c r="D10" s="54"/>
      <c r="E10" s="54"/>
    </row>
    <row r="11" spans="1:23" ht="20.100000000000001" customHeight="1">
      <c r="A11" s="54"/>
      <c r="B11" s="54"/>
      <c r="C11" s="54"/>
      <c r="D11" s="54"/>
      <c r="E11" s="54"/>
    </row>
    <row r="12" spans="1:23" ht="20.100000000000001" customHeight="1">
      <c r="A12" s="54"/>
      <c r="B12" s="54"/>
      <c r="C12" s="54"/>
      <c r="D12" s="54"/>
      <c r="E12" s="54"/>
    </row>
    <row r="13" spans="1:23" ht="20.100000000000001" customHeight="1">
      <c r="A13" s="54"/>
      <c r="B13" s="54"/>
      <c r="C13" s="54"/>
      <c r="D13" s="54"/>
      <c r="E13" s="54"/>
    </row>
    <row r="14" spans="1:23" ht="20.100000000000001" customHeight="1">
      <c r="A14" s="54"/>
      <c r="B14" s="54"/>
      <c r="C14" s="54"/>
      <c r="D14" s="54"/>
      <c r="E14" s="54"/>
    </row>
    <row r="15" spans="1:23" ht="20.100000000000001" customHeight="1">
      <c r="A15" s="54"/>
      <c r="B15" s="54"/>
      <c r="C15" s="54"/>
      <c r="D15" s="54"/>
      <c r="E15" s="54"/>
    </row>
    <row r="16" spans="1:23" ht="20.100000000000001" customHeight="1">
      <c r="A16" s="54"/>
      <c r="B16" s="54"/>
      <c r="C16" s="54"/>
      <c r="D16" s="54"/>
      <c r="E16" s="54"/>
    </row>
    <row r="17" spans="1:5" ht="20.100000000000001" customHeight="1">
      <c r="A17" s="54"/>
      <c r="B17" s="54"/>
      <c r="C17" s="54"/>
      <c r="D17" s="54"/>
      <c r="E17" s="54"/>
    </row>
    <row r="18" spans="1:5" ht="20.100000000000001" customHeight="1">
      <c r="A18" s="54"/>
      <c r="B18" s="54"/>
      <c r="C18" s="54"/>
      <c r="D18" s="54"/>
      <c r="E18" s="54"/>
    </row>
  </sheetData>
  <mergeCells count="1">
    <mergeCell ref="A4:A5"/>
  </mergeCells>
  <phoneticPr fontId="6" type="noConversion"/>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9">
    <tabColor theme="3" tint="0.59999389629810485"/>
  </sheetPr>
  <dimension ref="A1:I23"/>
  <sheetViews>
    <sheetView showGridLines="0" workbookViewId="0">
      <selection activeCell="L15" sqref="L15"/>
    </sheetView>
  </sheetViews>
  <sheetFormatPr defaultRowHeight="12.75"/>
  <sheetData>
    <row r="1" spans="1:9" ht="19.899999999999999" customHeight="1"/>
    <row r="2" spans="1:9" ht="13.9" customHeight="1" thickBot="1">
      <c r="A2" s="218"/>
      <c r="B2" s="218"/>
      <c r="C2" s="218"/>
      <c r="D2" s="218"/>
      <c r="E2" s="218"/>
      <c r="F2" s="218"/>
      <c r="G2" s="218"/>
      <c r="H2" s="218"/>
      <c r="I2" s="218"/>
    </row>
    <row r="3" spans="1:9" ht="27" thickTop="1">
      <c r="A3" s="607"/>
      <c r="B3" s="607"/>
      <c r="C3" s="607"/>
      <c r="D3" s="607"/>
      <c r="E3" s="607"/>
      <c r="F3" s="607"/>
      <c r="G3" s="607"/>
      <c r="H3" s="607"/>
      <c r="I3" s="607"/>
    </row>
    <row r="4" spans="1:9" ht="15" customHeight="1">
      <c r="A4" s="608"/>
      <c r="B4" s="608"/>
      <c r="C4" s="608"/>
      <c r="D4" s="608"/>
      <c r="E4" s="608"/>
      <c r="F4" s="608"/>
      <c r="G4" s="608"/>
      <c r="H4" s="608"/>
      <c r="I4" s="608"/>
    </row>
    <row r="5" spans="1:9" ht="15" customHeight="1">
      <c r="A5" s="608"/>
      <c r="B5" s="608"/>
      <c r="C5" s="608"/>
      <c r="D5" s="608"/>
      <c r="E5" s="608"/>
      <c r="F5" s="608"/>
      <c r="G5" s="608"/>
      <c r="H5" s="608"/>
      <c r="I5" s="608"/>
    </row>
    <row r="6" spans="1:9" ht="15" customHeight="1">
      <c r="A6" s="699" t="s">
        <v>794</v>
      </c>
      <c r="B6" s="699"/>
      <c r="C6" s="699"/>
      <c r="D6" s="699"/>
      <c r="E6" s="699"/>
      <c r="F6" s="699"/>
      <c r="G6" s="699"/>
      <c r="H6" s="699"/>
      <c r="I6" s="699"/>
    </row>
    <row r="7" spans="1:9" ht="15" customHeight="1">
      <c r="A7" s="699"/>
      <c r="B7" s="699"/>
      <c r="C7" s="699"/>
      <c r="D7" s="699"/>
      <c r="E7" s="699"/>
      <c r="F7" s="699"/>
      <c r="G7" s="699"/>
      <c r="H7" s="699"/>
      <c r="I7" s="699"/>
    </row>
    <row r="8" spans="1:9" ht="15" customHeight="1">
      <c r="A8" s="609"/>
      <c r="B8" s="609"/>
      <c r="C8" s="609"/>
      <c r="D8" s="609"/>
      <c r="E8" s="609"/>
      <c r="F8" s="609"/>
      <c r="G8" s="609"/>
      <c r="H8" s="609"/>
      <c r="I8" s="609"/>
    </row>
    <row r="9" spans="1:9" ht="15" customHeight="1">
      <c r="A9" s="699" t="s">
        <v>795</v>
      </c>
      <c r="B9" s="699"/>
      <c r="C9" s="699"/>
      <c r="D9" s="699"/>
      <c r="E9" s="699"/>
      <c r="F9" s="699"/>
      <c r="G9" s="699"/>
      <c r="H9" s="699"/>
      <c r="I9" s="699"/>
    </row>
    <row r="10" spans="1:9" ht="15" customHeight="1">
      <c r="A10" s="699"/>
      <c r="B10" s="699"/>
      <c r="C10" s="699"/>
      <c r="D10" s="699"/>
      <c r="E10" s="699"/>
      <c r="F10" s="699"/>
      <c r="G10" s="699"/>
      <c r="H10" s="699"/>
      <c r="I10" s="699"/>
    </row>
    <row r="11" spans="1:9" ht="15" customHeight="1">
      <c r="A11" s="608"/>
      <c r="B11" s="608"/>
      <c r="C11" s="608"/>
      <c r="D11" s="608"/>
      <c r="E11" s="608"/>
      <c r="F11" s="608"/>
      <c r="G11" s="608"/>
      <c r="H11" s="608"/>
      <c r="I11" s="608"/>
    </row>
    <row r="12" spans="1:9" ht="15" customHeight="1">
      <c r="A12" s="608"/>
      <c r="B12" s="608"/>
      <c r="C12" s="608"/>
      <c r="D12" s="608"/>
      <c r="E12" s="608"/>
      <c r="F12" s="608"/>
      <c r="G12" s="608"/>
      <c r="H12" s="608"/>
      <c r="I12" s="608"/>
    </row>
    <row r="13" spans="1:9" ht="15" customHeight="1">
      <c r="A13" s="699" t="s">
        <v>796</v>
      </c>
      <c r="B13" s="699"/>
      <c r="C13" s="699"/>
      <c r="D13" s="699"/>
      <c r="E13" s="699"/>
      <c r="F13" s="699"/>
      <c r="G13" s="699"/>
      <c r="H13" s="699"/>
      <c r="I13" s="699"/>
    </row>
    <row r="14" spans="1:9" ht="15" customHeight="1">
      <c r="A14" s="699"/>
      <c r="B14" s="699"/>
      <c r="C14" s="699"/>
      <c r="D14" s="699"/>
      <c r="E14" s="699"/>
      <c r="F14" s="699"/>
      <c r="G14" s="699"/>
      <c r="H14" s="699"/>
      <c r="I14" s="699"/>
    </row>
    <row r="15" spans="1:9" ht="15" customHeight="1">
      <c r="A15" s="699"/>
      <c r="B15" s="699"/>
      <c r="C15" s="699"/>
      <c r="D15" s="699"/>
      <c r="E15" s="699"/>
      <c r="F15" s="699"/>
      <c r="G15" s="699"/>
      <c r="H15" s="699"/>
      <c r="I15" s="699"/>
    </row>
    <row r="16" spans="1:9" ht="15" customHeight="1">
      <c r="A16" s="611"/>
      <c r="B16" s="611"/>
      <c r="C16" s="611"/>
      <c r="D16" s="611"/>
      <c r="E16" s="611"/>
      <c r="F16" s="611"/>
      <c r="G16" s="611"/>
      <c r="H16" s="611"/>
      <c r="I16" s="611"/>
    </row>
    <row r="17" spans="1:9" ht="15" customHeight="1">
      <c r="A17" s="700" t="s">
        <v>797</v>
      </c>
      <c r="B17" s="700"/>
      <c r="C17" s="700"/>
      <c r="D17" s="700"/>
      <c r="E17" s="700"/>
      <c r="F17" s="700"/>
      <c r="G17" s="700"/>
      <c r="H17" s="700"/>
      <c r="I17" s="700"/>
    </row>
    <row r="18" spans="1:9" ht="15" customHeight="1">
      <c r="A18" s="700"/>
      <c r="B18" s="700"/>
      <c r="C18" s="700"/>
      <c r="D18" s="700"/>
      <c r="E18" s="700"/>
      <c r="F18" s="700"/>
      <c r="G18" s="700"/>
      <c r="H18" s="700"/>
      <c r="I18" s="700"/>
    </row>
    <row r="19" spans="1:9" ht="15" customHeight="1">
      <c r="A19" s="700"/>
      <c r="B19" s="700"/>
      <c r="C19" s="700"/>
      <c r="D19" s="700"/>
      <c r="E19" s="700"/>
      <c r="F19" s="700"/>
      <c r="G19" s="700"/>
      <c r="H19" s="700"/>
      <c r="I19" s="700"/>
    </row>
    <row r="20" spans="1:9" ht="15" customHeight="1">
      <c r="A20" s="700"/>
      <c r="B20" s="700"/>
      <c r="C20" s="700"/>
      <c r="D20" s="700"/>
      <c r="E20" s="700"/>
      <c r="F20" s="700"/>
      <c r="G20" s="700"/>
      <c r="H20" s="700"/>
      <c r="I20" s="700"/>
    </row>
    <row r="21" spans="1:9" ht="15" customHeight="1">
      <c r="A21" s="608"/>
      <c r="B21" s="608"/>
      <c r="C21" s="608"/>
      <c r="D21" s="608"/>
      <c r="E21" s="608"/>
      <c r="F21" s="608"/>
      <c r="G21" s="608"/>
      <c r="H21" s="608"/>
      <c r="I21" s="608"/>
    </row>
    <row r="22" spans="1:9" ht="15" customHeight="1" thickBot="1">
      <c r="A22" s="610"/>
      <c r="B22" s="610"/>
      <c r="C22" s="610"/>
      <c r="D22" s="610"/>
      <c r="E22" s="610"/>
      <c r="F22" s="610"/>
      <c r="G22" s="610"/>
      <c r="H22" s="610"/>
      <c r="I22" s="610"/>
    </row>
    <row r="23" spans="1:9" ht="27" thickTop="1">
      <c r="A23" s="219"/>
      <c r="B23" s="219"/>
      <c r="C23" s="219"/>
      <c r="D23" s="219"/>
      <c r="E23" s="219"/>
      <c r="F23" s="219"/>
      <c r="G23" s="219"/>
      <c r="H23" s="219"/>
      <c r="I23" s="219"/>
    </row>
  </sheetData>
  <mergeCells count="4">
    <mergeCell ref="A6:I7"/>
    <mergeCell ref="A9:I10"/>
    <mergeCell ref="A13:I15"/>
    <mergeCell ref="A17:I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9">
    <tabColor theme="3" tint="0.59999389629810485"/>
  </sheetPr>
  <dimension ref="A1:IV95"/>
  <sheetViews>
    <sheetView showGridLines="0" topLeftCell="A43" zoomScaleNormal="100" workbookViewId="0">
      <selection activeCell="Q67" sqref="Q67"/>
    </sheetView>
  </sheetViews>
  <sheetFormatPr defaultColWidth="9.28515625" defaultRowHeight="15"/>
  <cols>
    <col min="1" max="1" width="22.7109375" style="2" customWidth="1"/>
    <col min="2" max="12" width="15.7109375" style="26" customWidth="1"/>
    <col min="13" max="18" width="9.28515625" style="63" customWidth="1"/>
    <col min="19" max="19" width="9.28515625" style="36" customWidth="1"/>
    <col min="20" max="24" width="9.28515625" style="2"/>
    <col min="25" max="25" width="15.7109375" style="2" customWidth="1"/>
    <col min="26" max="16384" width="9.28515625" style="2"/>
  </cols>
  <sheetData>
    <row r="1" spans="1:247" ht="19.149999999999999" customHeight="1"/>
    <row r="2" spans="1:247" ht="27" customHeight="1">
      <c r="A2" s="703" t="s">
        <v>352</v>
      </c>
      <c r="B2" s="703"/>
      <c r="C2" s="703"/>
      <c r="D2" s="703"/>
      <c r="E2" s="703"/>
      <c r="F2" s="703"/>
      <c r="G2" s="703"/>
      <c r="H2" s="703"/>
      <c r="I2" s="59"/>
      <c r="J2" s="59" t="s">
        <v>271</v>
      </c>
      <c r="K2" s="59"/>
      <c r="L2" s="59"/>
      <c r="M2" s="60"/>
      <c r="N2" s="60"/>
      <c r="O2" s="60"/>
      <c r="P2" s="60"/>
      <c r="Q2" s="60"/>
      <c r="R2" s="60"/>
      <c r="S2" s="61"/>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row>
    <row r="3" spans="1:247" s="130" customFormat="1" ht="15" customHeight="1">
      <c r="A3" s="188" t="s">
        <v>368</v>
      </c>
      <c r="B3" s="189"/>
      <c r="C3" s="189"/>
      <c r="D3" s="189"/>
      <c r="E3" s="190"/>
      <c r="F3" s="190"/>
      <c r="G3" s="189"/>
      <c r="H3" s="189"/>
      <c r="I3" s="189"/>
      <c r="J3" s="191" t="s">
        <v>271</v>
      </c>
      <c r="K3" s="191"/>
      <c r="L3" s="191"/>
      <c r="M3" s="192"/>
      <c r="N3" s="192"/>
      <c r="O3" s="192"/>
      <c r="P3" s="192"/>
      <c r="Q3" s="192"/>
      <c r="R3" s="192"/>
      <c r="S3" s="193"/>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c r="ID3" s="189"/>
      <c r="IE3" s="189"/>
      <c r="IF3" s="189"/>
      <c r="IG3" s="189"/>
      <c r="IH3" s="189"/>
      <c r="II3" s="189"/>
      <c r="IJ3" s="189"/>
      <c r="IK3" s="189"/>
      <c r="IL3" s="189"/>
      <c r="IM3" s="189"/>
    </row>
    <row r="4" spans="1:247" s="130" customFormat="1" ht="5.65" customHeight="1">
      <c r="A4" s="188"/>
      <c r="B4" s="189"/>
      <c r="C4" s="189"/>
      <c r="D4" s="189"/>
      <c r="E4" s="190"/>
      <c r="F4" s="190"/>
      <c r="G4" s="189"/>
      <c r="H4" s="189"/>
      <c r="I4" s="189"/>
      <c r="J4" s="191"/>
      <c r="K4" s="191"/>
      <c r="L4" s="191"/>
      <c r="M4" s="284"/>
      <c r="N4" s="284"/>
      <c r="O4" s="284"/>
      <c r="P4" s="284"/>
      <c r="Q4" s="284"/>
      <c r="R4" s="284"/>
      <c r="S4" s="284"/>
      <c r="T4" s="285"/>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row>
    <row r="5" spans="1:247" s="130" customFormat="1" ht="15" customHeight="1">
      <c r="A5" s="349" t="s">
        <v>841</v>
      </c>
      <c r="B5" s="349"/>
      <c r="C5" s="349"/>
      <c r="D5" s="349"/>
      <c r="E5" s="349"/>
      <c r="F5" s="349"/>
      <c r="G5" s="349"/>
      <c r="H5" s="350"/>
      <c r="I5" s="350"/>
      <c r="J5" s="351"/>
      <c r="K5" s="351"/>
      <c r="L5" s="351"/>
      <c r="M5" s="284"/>
      <c r="N5" s="284"/>
      <c r="O5" s="284"/>
      <c r="P5" s="284"/>
      <c r="Q5" s="284"/>
      <c r="R5" s="284"/>
      <c r="S5" s="284"/>
      <c r="T5" s="285"/>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89"/>
      <c r="GD5" s="189"/>
      <c r="GE5" s="189"/>
      <c r="GF5" s="189"/>
      <c r="GG5" s="189"/>
      <c r="GH5" s="189"/>
      <c r="GI5" s="189"/>
      <c r="GJ5" s="189"/>
      <c r="GK5" s="189"/>
      <c r="GL5" s="189"/>
      <c r="GM5" s="189"/>
      <c r="GN5" s="189"/>
      <c r="GO5" s="189"/>
      <c r="GP5" s="189"/>
      <c r="GQ5" s="189"/>
      <c r="GR5" s="189"/>
      <c r="GS5" s="189"/>
      <c r="GT5" s="189"/>
      <c r="GU5" s="189"/>
      <c r="GV5" s="189"/>
      <c r="GW5" s="189"/>
      <c r="GX5" s="189"/>
      <c r="GY5" s="189"/>
      <c r="GZ5" s="189"/>
      <c r="HA5" s="189"/>
      <c r="HB5" s="189"/>
      <c r="HC5" s="189"/>
      <c r="HD5" s="189"/>
      <c r="HE5" s="189"/>
      <c r="HF5" s="189"/>
      <c r="HG5" s="189"/>
      <c r="HH5" s="189"/>
      <c r="HI5" s="189"/>
      <c r="HJ5" s="189"/>
      <c r="HK5" s="189"/>
      <c r="HL5" s="189"/>
      <c r="HM5" s="189"/>
      <c r="HN5" s="189"/>
      <c r="HO5" s="189"/>
      <c r="HP5" s="189"/>
      <c r="HQ5" s="189"/>
      <c r="HR5" s="189"/>
      <c r="HS5" s="189"/>
      <c r="HT5" s="189"/>
      <c r="HU5" s="189"/>
      <c r="HV5" s="189"/>
      <c r="HW5" s="189"/>
      <c r="HX5" s="189"/>
      <c r="HY5" s="189"/>
      <c r="HZ5" s="189"/>
      <c r="IA5" s="189"/>
      <c r="IB5" s="189"/>
      <c r="IC5" s="189"/>
      <c r="ID5" s="189"/>
      <c r="IE5" s="189"/>
      <c r="IF5" s="189"/>
      <c r="IG5" s="189"/>
      <c r="IH5" s="189"/>
      <c r="II5" s="189"/>
      <c r="IJ5" s="189"/>
      <c r="IK5" s="189"/>
      <c r="IL5" s="189"/>
      <c r="IM5" s="189"/>
    </row>
    <row r="6" spans="1:247" s="130" customFormat="1" ht="15" customHeight="1">
      <c r="A6" s="352" t="s">
        <v>229</v>
      </c>
      <c r="B6" s="352">
        <v>2011</v>
      </c>
      <c r="C6" s="352">
        <v>2012</v>
      </c>
      <c r="D6" s="352">
        <v>2013</v>
      </c>
      <c r="E6" s="352">
        <v>2014</v>
      </c>
      <c r="F6" s="352">
        <v>2015</v>
      </c>
      <c r="G6" s="352">
        <v>2016</v>
      </c>
      <c r="H6" s="352">
        <v>2017</v>
      </c>
      <c r="I6" s="352">
        <v>2018</v>
      </c>
      <c r="J6" s="352">
        <v>2019</v>
      </c>
      <c r="K6" s="352">
        <v>2020</v>
      </c>
      <c r="L6" s="353">
        <v>2021</v>
      </c>
      <c r="M6" s="284"/>
      <c r="N6" s="284"/>
      <c r="O6" s="284"/>
      <c r="P6" s="284"/>
      <c r="Q6" s="284"/>
      <c r="R6" s="284"/>
      <c r="S6" s="284"/>
      <c r="T6" s="285"/>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row>
    <row r="7" spans="1:247" s="130" customFormat="1" ht="15" customHeight="1">
      <c r="A7" s="354" t="s">
        <v>679</v>
      </c>
      <c r="B7" s="355">
        <f>+B21+B36+B50</f>
        <v>15203746</v>
      </c>
      <c r="C7" s="355">
        <f t="shared" ref="C7:K7" si="0">+C21+C36+C50</f>
        <v>16452398</v>
      </c>
      <c r="D7" s="355">
        <f t="shared" si="0"/>
        <v>17329748</v>
      </c>
      <c r="E7" s="355">
        <f t="shared" si="0"/>
        <v>17888850</v>
      </c>
      <c r="F7" s="355">
        <f t="shared" si="0"/>
        <v>18661915</v>
      </c>
      <c r="G7" s="355">
        <f t="shared" si="0"/>
        <v>19190462</v>
      </c>
      <c r="H7" s="355">
        <f t="shared" si="0"/>
        <v>18607120</v>
      </c>
      <c r="I7" s="355">
        <f t="shared" si="0"/>
        <v>19970763</v>
      </c>
      <c r="J7" s="355">
        <f t="shared" si="0"/>
        <v>19648900</v>
      </c>
      <c r="K7" s="355">
        <f t="shared" si="0"/>
        <v>20032004</v>
      </c>
      <c r="L7" s="355">
        <v>21097678</v>
      </c>
      <c r="M7" s="284"/>
      <c r="N7" s="284"/>
      <c r="O7" s="284"/>
      <c r="P7" s="284"/>
      <c r="Q7" s="284"/>
      <c r="R7" s="284"/>
      <c r="S7" s="284"/>
      <c r="T7" s="285"/>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89"/>
      <c r="EM7" s="189"/>
      <c r="EN7" s="189"/>
      <c r="EO7" s="189"/>
      <c r="EP7" s="189"/>
      <c r="EQ7" s="189"/>
      <c r="ER7" s="189"/>
      <c r="ES7" s="189"/>
      <c r="ET7" s="189"/>
      <c r="EU7" s="189"/>
      <c r="EV7" s="189"/>
      <c r="EW7" s="189"/>
      <c r="EX7" s="189"/>
      <c r="EY7" s="189"/>
      <c r="EZ7" s="189"/>
      <c r="FA7" s="189"/>
      <c r="FB7" s="189"/>
      <c r="FC7" s="189"/>
      <c r="FD7" s="189"/>
      <c r="FE7" s="189"/>
      <c r="FF7" s="189"/>
      <c r="FG7" s="189"/>
      <c r="FH7" s="189"/>
      <c r="FI7" s="189"/>
      <c r="FJ7" s="189"/>
      <c r="FK7" s="189"/>
      <c r="FL7" s="189"/>
      <c r="FM7" s="189"/>
      <c r="FN7" s="189"/>
      <c r="FO7" s="189"/>
      <c r="FP7" s="189"/>
      <c r="FQ7" s="189"/>
      <c r="FR7" s="189"/>
      <c r="FS7" s="189"/>
      <c r="FT7" s="189"/>
      <c r="FU7" s="189"/>
      <c r="FV7" s="189"/>
      <c r="FW7" s="189"/>
      <c r="FX7" s="189"/>
      <c r="FY7" s="189"/>
      <c r="FZ7" s="189"/>
      <c r="GA7" s="189"/>
      <c r="GB7" s="189"/>
      <c r="GC7" s="189"/>
      <c r="GD7" s="189"/>
      <c r="GE7" s="189"/>
      <c r="GF7" s="189"/>
      <c r="GG7" s="189"/>
      <c r="GH7" s="189"/>
      <c r="GI7" s="189"/>
      <c r="GJ7" s="189"/>
      <c r="GK7" s="189"/>
      <c r="GL7" s="189"/>
      <c r="GM7" s="189"/>
      <c r="GN7" s="189"/>
      <c r="GO7" s="189"/>
      <c r="GP7" s="189"/>
      <c r="GQ7" s="189"/>
      <c r="GR7" s="189"/>
      <c r="GS7" s="189"/>
      <c r="GT7" s="189"/>
      <c r="GU7" s="189"/>
      <c r="GV7" s="189"/>
      <c r="GW7" s="189"/>
      <c r="GX7" s="189"/>
      <c r="GY7" s="189"/>
      <c r="GZ7" s="189"/>
      <c r="HA7" s="189"/>
      <c r="HB7" s="189"/>
      <c r="HC7" s="189"/>
      <c r="HD7" s="189"/>
      <c r="HE7" s="189"/>
      <c r="HF7" s="189"/>
      <c r="HG7" s="189"/>
      <c r="HH7" s="189"/>
      <c r="HI7" s="189"/>
      <c r="HJ7" s="189"/>
      <c r="HK7" s="189"/>
      <c r="HL7" s="189"/>
      <c r="HM7" s="189"/>
      <c r="HN7" s="189"/>
      <c r="HO7" s="189"/>
      <c r="HP7" s="189"/>
      <c r="HQ7" s="189"/>
      <c r="HR7" s="189"/>
      <c r="HS7" s="189"/>
      <c r="HT7" s="189"/>
      <c r="HU7" s="189"/>
      <c r="HV7" s="189"/>
      <c r="HW7" s="189"/>
      <c r="HX7" s="189"/>
      <c r="HY7" s="189"/>
      <c r="HZ7" s="189"/>
      <c r="IA7" s="189"/>
      <c r="IB7" s="189"/>
      <c r="IC7" s="189"/>
      <c r="ID7" s="189"/>
      <c r="IE7" s="189"/>
      <c r="IF7" s="189"/>
      <c r="IG7" s="189"/>
      <c r="IH7" s="189"/>
      <c r="II7" s="189"/>
      <c r="IJ7" s="189"/>
      <c r="IK7" s="189"/>
      <c r="IL7" s="189"/>
      <c r="IM7" s="189"/>
    </row>
    <row r="8" spans="1:247" s="130" customFormat="1" ht="15" customHeight="1">
      <c r="A8" s="354" t="s">
        <v>680</v>
      </c>
      <c r="B8" s="355">
        <f t="shared" ref="B8:K8" si="1">+B22+B37+B51</f>
        <v>15259731</v>
      </c>
      <c r="C8" s="355">
        <f t="shared" si="1"/>
        <v>16375683</v>
      </c>
      <c r="D8" s="355">
        <f t="shared" si="1"/>
        <v>17260904</v>
      </c>
      <c r="E8" s="355">
        <f t="shared" si="1"/>
        <v>18047588</v>
      </c>
      <c r="F8" s="355">
        <f t="shared" si="1"/>
        <v>18695131</v>
      </c>
      <c r="G8" s="355">
        <f t="shared" si="1"/>
        <v>19026178</v>
      </c>
      <c r="H8" s="355">
        <f t="shared" si="1"/>
        <v>18790237</v>
      </c>
      <c r="I8" s="355">
        <f t="shared" si="1"/>
        <v>19960009</v>
      </c>
      <c r="J8" s="355">
        <f t="shared" si="1"/>
        <v>19647886</v>
      </c>
      <c r="K8" s="355">
        <f t="shared" si="1"/>
        <v>20075675</v>
      </c>
      <c r="L8" s="355">
        <v>21141033</v>
      </c>
      <c r="M8" s="284"/>
      <c r="N8" s="284"/>
      <c r="O8" s="284"/>
      <c r="P8" s="284"/>
      <c r="Q8" s="284"/>
      <c r="R8" s="284"/>
      <c r="S8" s="284"/>
      <c r="T8" s="285"/>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89"/>
      <c r="CH8" s="189"/>
      <c r="CI8" s="189"/>
      <c r="CJ8" s="189"/>
      <c r="CK8" s="189"/>
      <c r="CL8" s="189"/>
      <c r="CM8" s="189"/>
      <c r="CN8" s="189"/>
      <c r="CO8" s="189"/>
      <c r="CP8" s="189"/>
      <c r="CQ8" s="189"/>
      <c r="CR8" s="189"/>
      <c r="CS8" s="189"/>
      <c r="CT8" s="189"/>
      <c r="CU8" s="189"/>
      <c r="CV8" s="189"/>
      <c r="CW8" s="189"/>
      <c r="CX8" s="189"/>
      <c r="CY8" s="189"/>
      <c r="CZ8" s="189"/>
      <c r="DA8" s="189"/>
      <c r="DB8" s="189"/>
      <c r="DC8" s="189"/>
      <c r="DD8" s="189"/>
      <c r="DE8" s="189"/>
      <c r="DF8" s="189"/>
      <c r="DG8" s="189"/>
      <c r="DH8" s="189"/>
      <c r="DI8" s="189"/>
      <c r="DJ8" s="189"/>
      <c r="DK8" s="189"/>
      <c r="DL8" s="189"/>
      <c r="DM8" s="189"/>
      <c r="DN8" s="189"/>
      <c r="DO8" s="189"/>
      <c r="DP8" s="189"/>
      <c r="DQ8" s="189"/>
      <c r="DR8" s="189"/>
      <c r="DS8" s="189"/>
      <c r="DT8" s="189"/>
      <c r="DU8" s="189"/>
      <c r="DV8" s="189"/>
      <c r="DW8" s="189"/>
      <c r="DX8" s="189"/>
      <c r="DY8" s="189"/>
      <c r="DZ8" s="189"/>
      <c r="EA8" s="189"/>
      <c r="EB8" s="189"/>
      <c r="EC8" s="189"/>
      <c r="ED8" s="189"/>
      <c r="EE8" s="189"/>
      <c r="EF8" s="189"/>
      <c r="EG8" s="189"/>
      <c r="EH8" s="189"/>
      <c r="EI8" s="189"/>
      <c r="EJ8" s="189"/>
      <c r="EK8" s="189"/>
      <c r="EL8" s="189"/>
      <c r="EM8" s="189"/>
      <c r="EN8" s="189"/>
      <c r="EO8" s="189"/>
      <c r="EP8" s="189"/>
      <c r="EQ8" s="189"/>
      <c r="ER8" s="189"/>
      <c r="ES8" s="189"/>
      <c r="ET8" s="189"/>
      <c r="EU8" s="189"/>
      <c r="EV8" s="189"/>
      <c r="EW8" s="189"/>
      <c r="EX8" s="189"/>
      <c r="EY8" s="189"/>
      <c r="EZ8" s="189"/>
      <c r="FA8" s="189"/>
      <c r="FB8" s="189"/>
      <c r="FC8" s="189"/>
      <c r="FD8" s="189"/>
      <c r="FE8" s="189"/>
      <c r="FF8" s="189"/>
      <c r="FG8" s="189"/>
      <c r="FH8" s="189"/>
      <c r="FI8" s="189"/>
      <c r="FJ8" s="189"/>
      <c r="FK8" s="189"/>
      <c r="FL8" s="189"/>
      <c r="FM8" s="189"/>
      <c r="FN8" s="189"/>
      <c r="FO8" s="189"/>
      <c r="FP8" s="189"/>
      <c r="FQ8" s="189"/>
      <c r="FR8" s="189"/>
      <c r="FS8" s="189"/>
      <c r="FT8" s="189"/>
      <c r="FU8" s="189"/>
      <c r="FV8" s="189"/>
      <c r="FW8" s="189"/>
      <c r="FX8" s="189"/>
      <c r="FY8" s="189"/>
      <c r="FZ8" s="189"/>
      <c r="GA8" s="189"/>
      <c r="GB8" s="189"/>
      <c r="GC8" s="189"/>
      <c r="GD8" s="189"/>
      <c r="GE8" s="189"/>
      <c r="GF8" s="189"/>
      <c r="GG8" s="189"/>
      <c r="GH8" s="189"/>
      <c r="GI8" s="189"/>
      <c r="GJ8" s="189"/>
      <c r="GK8" s="189"/>
      <c r="GL8" s="189"/>
      <c r="GM8" s="189"/>
      <c r="GN8" s="189"/>
      <c r="GO8" s="189"/>
      <c r="GP8" s="189"/>
      <c r="GQ8" s="189"/>
      <c r="GR8" s="189"/>
      <c r="GS8" s="189"/>
      <c r="GT8" s="189"/>
      <c r="GU8" s="189"/>
      <c r="GV8" s="189"/>
      <c r="GW8" s="189"/>
      <c r="GX8" s="189"/>
      <c r="GY8" s="189"/>
      <c r="GZ8" s="189"/>
      <c r="HA8" s="189"/>
      <c r="HB8" s="189"/>
      <c r="HC8" s="189"/>
      <c r="HD8" s="189"/>
      <c r="HE8" s="189"/>
      <c r="HF8" s="189"/>
      <c r="HG8" s="189"/>
      <c r="HH8" s="189"/>
      <c r="HI8" s="189"/>
      <c r="HJ8" s="189"/>
      <c r="HK8" s="189"/>
      <c r="HL8" s="189"/>
      <c r="HM8" s="189"/>
      <c r="HN8" s="189"/>
      <c r="HO8" s="189"/>
      <c r="HP8" s="189"/>
      <c r="HQ8" s="189"/>
      <c r="HR8" s="189"/>
      <c r="HS8" s="189"/>
      <c r="HT8" s="189"/>
      <c r="HU8" s="189"/>
      <c r="HV8" s="189"/>
      <c r="HW8" s="189"/>
      <c r="HX8" s="189"/>
      <c r="HY8" s="189"/>
      <c r="HZ8" s="189"/>
      <c r="IA8" s="189"/>
      <c r="IB8" s="189"/>
      <c r="IC8" s="189"/>
      <c r="ID8" s="189"/>
      <c r="IE8" s="189"/>
      <c r="IF8" s="189"/>
      <c r="IG8" s="189"/>
      <c r="IH8" s="189"/>
      <c r="II8" s="189"/>
      <c r="IJ8" s="189"/>
      <c r="IK8" s="189"/>
      <c r="IL8" s="189"/>
      <c r="IM8" s="189"/>
    </row>
    <row r="9" spans="1:247" s="130" customFormat="1" ht="15" customHeight="1">
      <c r="A9" s="354" t="s">
        <v>681</v>
      </c>
      <c r="B9" s="355">
        <f t="shared" ref="B9:K9" si="2">+B23+B38+B52</f>
        <v>15538111</v>
      </c>
      <c r="C9" s="355">
        <f t="shared" si="2"/>
        <v>16788040</v>
      </c>
      <c r="D9" s="355">
        <f t="shared" si="2"/>
        <v>17521239</v>
      </c>
      <c r="E9" s="355">
        <f t="shared" si="2"/>
        <v>18287217</v>
      </c>
      <c r="F9" s="355">
        <f t="shared" si="2"/>
        <v>18972875</v>
      </c>
      <c r="G9" s="355">
        <f t="shared" si="2"/>
        <v>19256027</v>
      </c>
      <c r="H9" s="355">
        <f t="shared" si="2"/>
        <v>19263697</v>
      </c>
      <c r="I9" s="355">
        <f t="shared" si="2"/>
        <v>20137543</v>
      </c>
      <c r="J9" s="355">
        <f t="shared" si="2"/>
        <v>19828091</v>
      </c>
      <c r="K9" s="355">
        <f t="shared" si="2"/>
        <v>20214050</v>
      </c>
      <c r="L9" s="355">
        <v>21464579</v>
      </c>
      <c r="M9" s="284"/>
      <c r="N9" s="284"/>
      <c r="O9" s="284"/>
      <c r="P9" s="284"/>
      <c r="Q9" s="284"/>
      <c r="R9" s="284"/>
      <c r="S9" s="284"/>
      <c r="T9" s="285"/>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c r="FU9" s="189"/>
      <c r="FV9" s="189"/>
      <c r="FW9" s="189"/>
      <c r="FX9" s="189"/>
      <c r="FY9" s="189"/>
      <c r="FZ9" s="189"/>
      <c r="GA9" s="189"/>
      <c r="GB9" s="189"/>
      <c r="GC9" s="189"/>
      <c r="GD9" s="189"/>
      <c r="GE9" s="189"/>
      <c r="GF9" s="189"/>
      <c r="GG9" s="189"/>
      <c r="GH9" s="189"/>
      <c r="GI9" s="189"/>
      <c r="GJ9" s="189"/>
      <c r="GK9" s="189"/>
      <c r="GL9" s="189"/>
      <c r="GM9" s="189"/>
      <c r="GN9" s="189"/>
      <c r="GO9" s="189"/>
      <c r="GP9" s="189"/>
      <c r="GQ9" s="189"/>
      <c r="GR9" s="189"/>
      <c r="GS9" s="189"/>
      <c r="GT9" s="189"/>
      <c r="GU9" s="189"/>
      <c r="GV9" s="189"/>
      <c r="GW9" s="189"/>
      <c r="GX9" s="189"/>
      <c r="GY9" s="189"/>
      <c r="GZ9" s="189"/>
      <c r="HA9" s="189"/>
      <c r="HB9" s="189"/>
      <c r="HC9" s="189"/>
      <c r="HD9" s="189"/>
      <c r="HE9" s="189"/>
      <c r="HF9" s="189"/>
      <c r="HG9" s="189"/>
      <c r="HH9" s="189"/>
      <c r="HI9" s="189"/>
      <c r="HJ9" s="189"/>
      <c r="HK9" s="189"/>
      <c r="HL9" s="189"/>
      <c r="HM9" s="189"/>
      <c r="HN9" s="189"/>
      <c r="HO9" s="189"/>
      <c r="HP9" s="189"/>
      <c r="HQ9" s="189"/>
      <c r="HR9" s="189"/>
      <c r="HS9" s="189"/>
      <c r="HT9" s="189"/>
      <c r="HU9" s="189"/>
      <c r="HV9" s="189"/>
      <c r="HW9" s="189"/>
      <c r="HX9" s="189"/>
      <c r="HY9" s="189"/>
      <c r="HZ9" s="189"/>
      <c r="IA9" s="189"/>
      <c r="IB9" s="189"/>
      <c r="IC9" s="189"/>
      <c r="ID9" s="189"/>
      <c r="IE9" s="189"/>
      <c r="IF9" s="189"/>
      <c r="IG9" s="189"/>
      <c r="IH9" s="189"/>
      <c r="II9" s="189"/>
      <c r="IJ9" s="189"/>
      <c r="IK9" s="189"/>
      <c r="IL9" s="189"/>
      <c r="IM9" s="189"/>
    </row>
    <row r="10" spans="1:247" s="130" customFormat="1" ht="15" customHeight="1">
      <c r="A10" s="354" t="s">
        <v>682</v>
      </c>
      <c r="B10" s="355">
        <f t="shared" ref="B10:K10" si="3">+B24+B39+B53</f>
        <v>15839325</v>
      </c>
      <c r="C10" s="355">
        <f t="shared" si="3"/>
        <v>17036665</v>
      </c>
      <c r="D10" s="355">
        <f t="shared" si="3"/>
        <v>17758954</v>
      </c>
      <c r="E10" s="355">
        <f t="shared" si="3"/>
        <v>18390035</v>
      </c>
      <c r="F10" s="355">
        <f t="shared" si="3"/>
        <v>19169686</v>
      </c>
      <c r="G10" s="355">
        <f t="shared" si="3"/>
        <v>19399797</v>
      </c>
      <c r="H10" s="355">
        <f t="shared" si="3"/>
        <v>19579378</v>
      </c>
      <c r="I10" s="355">
        <f t="shared" si="3"/>
        <v>20351666</v>
      </c>
      <c r="J10" s="355">
        <f t="shared" si="3"/>
        <v>20038270</v>
      </c>
      <c r="K10" s="355">
        <f t="shared" si="3"/>
        <v>19752080</v>
      </c>
      <c r="L10" s="355">
        <v>21896828</v>
      </c>
      <c r="M10" s="284"/>
      <c r="N10" s="284"/>
      <c r="O10" s="284"/>
      <c r="P10" s="284"/>
      <c r="Q10" s="284"/>
      <c r="R10" s="284"/>
      <c r="S10" s="284"/>
      <c r="T10" s="285"/>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189"/>
      <c r="CO10" s="189"/>
      <c r="CP10" s="189"/>
      <c r="CQ10" s="189"/>
      <c r="CR10" s="189"/>
      <c r="CS10" s="189"/>
      <c r="CT10" s="189"/>
      <c r="CU10" s="189"/>
      <c r="CV10" s="189"/>
      <c r="CW10" s="189"/>
      <c r="CX10" s="189"/>
      <c r="CY10" s="189"/>
      <c r="CZ10" s="189"/>
      <c r="DA10" s="189"/>
      <c r="DB10" s="189"/>
      <c r="DC10" s="189"/>
      <c r="DD10" s="189"/>
      <c r="DE10" s="189"/>
      <c r="DF10" s="189"/>
      <c r="DG10" s="189"/>
      <c r="DH10" s="189"/>
      <c r="DI10" s="189"/>
      <c r="DJ10" s="189"/>
      <c r="DK10" s="189"/>
      <c r="DL10" s="189"/>
      <c r="DM10" s="189"/>
      <c r="DN10" s="189"/>
      <c r="DO10" s="189"/>
      <c r="DP10" s="189"/>
      <c r="DQ10" s="189"/>
      <c r="DR10" s="189"/>
      <c r="DS10" s="189"/>
      <c r="DT10" s="189"/>
      <c r="DU10" s="189"/>
      <c r="DV10" s="189"/>
      <c r="DW10" s="189"/>
      <c r="DX10" s="189"/>
      <c r="DY10" s="189"/>
      <c r="DZ10" s="189"/>
      <c r="EA10" s="189"/>
      <c r="EB10" s="189"/>
      <c r="EC10" s="189"/>
      <c r="ED10" s="189"/>
      <c r="EE10" s="189"/>
      <c r="EF10" s="189"/>
      <c r="EG10" s="189"/>
      <c r="EH10" s="189"/>
      <c r="EI10" s="189"/>
      <c r="EJ10" s="189"/>
      <c r="EK10" s="189"/>
      <c r="EL10" s="189"/>
      <c r="EM10" s="189"/>
      <c r="EN10" s="189"/>
      <c r="EO10" s="189"/>
      <c r="EP10" s="189"/>
      <c r="EQ10" s="189"/>
      <c r="ER10" s="189"/>
      <c r="ES10" s="189"/>
      <c r="ET10" s="189"/>
      <c r="EU10" s="189"/>
      <c r="EV10" s="189"/>
      <c r="EW10" s="189"/>
      <c r="EX10" s="189"/>
      <c r="EY10" s="189"/>
      <c r="EZ10" s="189"/>
      <c r="FA10" s="189"/>
      <c r="FB10" s="189"/>
      <c r="FC10" s="189"/>
      <c r="FD10" s="189"/>
      <c r="FE10" s="189"/>
      <c r="FF10" s="189"/>
      <c r="FG10" s="189"/>
      <c r="FH10" s="189"/>
      <c r="FI10" s="189"/>
      <c r="FJ10" s="189"/>
      <c r="FK10" s="189"/>
      <c r="FL10" s="189"/>
      <c r="FM10" s="189"/>
      <c r="FN10" s="189"/>
      <c r="FO10" s="189"/>
      <c r="FP10" s="189"/>
      <c r="FQ10" s="189"/>
      <c r="FR10" s="189"/>
      <c r="FS10" s="189"/>
      <c r="FT10" s="189"/>
      <c r="FU10" s="189"/>
      <c r="FV10" s="189"/>
      <c r="FW10" s="189"/>
      <c r="FX10" s="189"/>
      <c r="FY10" s="189"/>
      <c r="FZ10" s="189"/>
      <c r="GA10" s="189"/>
      <c r="GB10" s="189"/>
      <c r="GC10" s="189"/>
      <c r="GD10" s="189"/>
      <c r="GE10" s="189"/>
      <c r="GF10" s="189"/>
      <c r="GG10" s="189"/>
      <c r="GH10" s="189"/>
      <c r="GI10" s="189"/>
      <c r="GJ10" s="189"/>
      <c r="GK10" s="189"/>
      <c r="GL10" s="189"/>
      <c r="GM10" s="189"/>
      <c r="GN10" s="189"/>
      <c r="GO10" s="189"/>
      <c r="GP10" s="189"/>
      <c r="GQ10" s="189"/>
      <c r="GR10" s="189"/>
      <c r="GS10" s="189"/>
      <c r="GT10" s="189"/>
      <c r="GU10" s="189"/>
      <c r="GV10" s="189"/>
      <c r="GW10" s="189"/>
      <c r="GX10" s="189"/>
      <c r="GY10" s="189"/>
      <c r="GZ10" s="189"/>
      <c r="HA10" s="189"/>
      <c r="HB10" s="189"/>
      <c r="HC10" s="189"/>
      <c r="HD10" s="189"/>
      <c r="HE10" s="189"/>
      <c r="HF10" s="189"/>
      <c r="HG10" s="189"/>
      <c r="HH10" s="189"/>
      <c r="HI10" s="189"/>
      <c r="HJ10" s="189"/>
      <c r="HK10" s="189"/>
      <c r="HL10" s="189"/>
      <c r="HM10" s="189"/>
      <c r="HN10" s="189"/>
      <c r="HO10" s="189"/>
      <c r="HP10" s="189"/>
      <c r="HQ10" s="189"/>
      <c r="HR10" s="189"/>
      <c r="HS10" s="189"/>
      <c r="HT10" s="189"/>
      <c r="HU10" s="189"/>
      <c r="HV10" s="189"/>
      <c r="HW10" s="189"/>
      <c r="HX10" s="189"/>
      <c r="HY10" s="189"/>
      <c r="HZ10" s="189"/>
      <c r="IA10" s="189"/>
      <c r="IB10" s="189"/>
      <c r="IC10" s="189"/>
      <c r="ID10" s="189"/>
      <c r="IE10" s="189"/>
      <c r="IF10" s="189"/>
      <c r="IG10" s="189"/>
      <c r="IH10" s="189"/>
      <c r="II10" s="189"/>
      <c r="IJ10" s="189"/>
      <c r="IK10" s="189"/>
      <c r="IL10" s="189"/>
      <c r="IM10" s="189"/>
    </row>
    <row r="11" spans="1:247" s="130" customFormat="1" ht="15" customHeight="1">
      <c r="A11" s="354" t="s">
        <v>683</v>
      </c>
      <c r="B11" s="355">
        <f t="shared" ref="B11:K12" si="4">+B25+B40+B54</f>
        <v>16091127</v>
      </c>
      <c r="C11" s="355">
        <f t="shared" si="4"/>
        <v>17303097</v>
      </c>
      <c r="D11" s="355">
        <f t="shared" si="4"/>
        <v>17848137</v>
      </c>
      <c r="E11" s="355">
        <f t="shared" si="4"/>
        <v>18587161</v>
      </c>
      <c r="F11" s="355">
        <f t="shared" si="4"/>
        <v>19389123</v>
      </c>
      <c r="G11" s="355">
        <f t="shared" si="4"/>
        <v>19443619</v>
      </c>
      <c r="H11" s="355">
        <f t="shared" si="4"/>
        <v>19847694</v>
      </c>
      <c r="I11" s="355">
        <f t="shared" si="4"/>
        <v>20547739</v>
      </c>
      <c r="J11" s="355">
        <f t="shared" si="4"/>
        <v>20218472</v>
      </c>
      <c r="K11" s="355">
        <f t="shared" si="4"/>
        <v>19843495</v>
      </c>
      <c r="L11" s="355">
        <v>21925160</v>
      </c>
      <c r="M11" s="284"/>
      <c r="N11" s="284"/>
      <c r="O11" s="284"/>
      <c r="P11" s="284"/>
      <c r="Q11" s="284"/>
      <c r="R11" s="284"/>
      <c r="S11" s="284"/>
      <c r="T11" s="285"/>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c r="GQ11" s="189"/>
      <c r="GR11" s="189"/>
      <c r="GS11" s="189"/>
      <c r="GT11" s="189"/>
      <c r="GU11" s="189"/>
      <c r="GV11" s="189"/>
      <c r="GW11" s="189"/>
      <c r="GX11" s="189"/>
      <c r="GY11" s="189"/>
      <c r="GZ11" s="189"/>
      <c r="HA11" s="189"/>
      <c r="HB11" s="189"/>
      <c r="HC11" s="189"/>
      <c r="HD11" s="189"/>
      <c r="HE11" s="189"/>
      <c r="HF11" s="189"/>
      <c r="HG11" s="189"/>
      <c r="HH11" s="189"/>
      <c r="HI11" s="189"/>
      <c r="HJ11" s="189"/>
      <c r="HK11" s="189"/>
      <c r="HL11" s="189"/>
      <c r="HM11" s="189"/>
      <c r="HN11" s="189"/>
      <c r="HO11" s="189"/>
      <c r="HP11" s="189"/>
      <c r="HQ11" s="189"/>
      <c r="HR11" s="189"/>
      <c r="HS11" s="189"/>
      <c r="HT11" s="189"/>
      <c r="HU11" s="189"/>
      <c r="HV11" s="189"/>
      <c r="HW11" s="189"/>
      <c r="HX11" s="189"/>
      <c r="HY11" s="189"/>
      <c r="HZ11" s="189"/>
      <c r="IA11" s="189"/>
      <c r="IB11" s="189"/>
      <c r="IC11" s="189"/>
      <c r="ID11" s="189"/>
      <c r="IE11" s="189"/>
      <c r="IF11" s="189"/>
      <c r="IG11" s="189"/>
      <c r="IH11" s="189"/>
      <c r="II11" s="189"/>
      <c r="IJ11" s="189"/>
      <c r="IK11" s="189"/>
      <c r="IL11" s="189"/>
      <c r="IM11" s="189"/>
    </row>
    <row r="12" spans="1:247" s="130" customFormat="1" ht="15" customHeight="1">
      <c r="A12" s="354" t="s">
        <v>684</v>
      </c>
      <c r="B12" s="355">
        <f t="shared" ref="B12:J12" si="5">+B26+B41+B55</f>
        <v>16256964</v>
      </c>
      <c r="C12" s="355">
        <f t="shared" si="5"/>
        <v>17447788</v>
      </c>
      <c r="D12" s="355">
        <f t="shared" si="5"/>
        <v>17912063</v>
      </c>
      <c r="E12" s="355">
        <f t="shared" si="5"/>
        <v>18703323</v>
      </c>
      <c r="F12" s="355">
        <f t="shared" si="5"/>
        <v>19363294</v>
      </c>
      <c r="G12" s="355">
        <f t="shared" si="5"/>
        <v>19449850</v>
      </c>
      <c r="H12" s="355">
        <f t="shared" si="5"/>
        <v>19775804</v>
      </c>
      <c r="I12" s="355">
        <f t="shared" si="5"/>
        <v>20292691</v>
      </c>
      <c r="J12" s="355">
        <f t="shared" si="5"/>
        <v>20220807</v>
      </c>
      <c r="K12" s="355">
        <f t="shared" si="4"/>
        <v>20373446</v>
      </c>
      <c r="L12" s="355">
        <v>22144897</v>
      </c>
      <c r="M12" s="284"/>
      <c r="N12" s="284"/>
      <c r="O12" s="284"/>
      <c r="P12" s="284"/>
      <c r="Q12" s="284"/>
      <c r="R12" s="284"/>
      <c r="S12" s="284"/>
      <c r="T12" s="285"/>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89"/>
      <c r="GQ12" s="189"/>
      <c r="GR12" s="189"/>
      <c r="GS12" s="189"/>
      <c r="GT12" s="189"/>
      <c r="GU12" s="189"/>
      <c r="GV12" s="189"/>
      <c r="GW12" s="189"/>
      <c r="GX12" s="189"/>
      <c r="GY12" s="189"/>
      <c r="GZ12" s="189"/>
      <c r="HA12" s="189"/>
      <c r="HB12" s="189"/>
      <c r="HC12" s="189"/>
      <c r="HD12" s="189"/>
      <c r="HE12" s="189"/>
      <c r="HF12" s="189"/>
      <c r="HG12" s="189"/>
      <c r="HH12" s="189"/>
      <c r="HI12" s="189"/>
      <c r="HJ12" s="189"/>
      <c r="HK12" s="189"/>
      <c r="HL12" s="189"/>
      <c r="HM12" s="189"/>
      <c r="HN12" s="189"/>
      <c r="HO12" s="189"/>
      <c r="HP12" s="189"/>
      <c r="HQ12" s="189"/>
      <c r="HR12" s="189"/>
      <c r="HS12" s="189"/>
      <c r="HT12" s="189"/>
      <c r="HU12" s="189"/>
      <c r="HV12" s="189"/>
      <c r="HW12" s="189"/>
      <c r="HX12" s="189"/>
      <c r="HY12" s="189"/>
      <c r="HZ12" s="189"/>
      <c r="IA12" s="189"/>
      <c r="IB12" s="189"/>
      <c r="IC12" s="189"/>
      <c r="ID12" s="189"/>
      <c r="IE12" s="189"/>
      <c r="IF12" s="189"/>
      <c r="IG12" s="189"/>
      <c r="IH12" s="189"/>
      <c r="II12" s="189"/>
      <c r="IJ12" s="189"/>
      <c r="IK12" s="189"/>
      <c r="IL12" s="189"/>
      <c r="IM12" s="189"/>
    </row>
    <row r="13" spans="1:247" s="130" customFormat="1" ht="15" customHeight="1">
      <c r="A13" s="354" t="s">
        <v>685</v>
      </c>
      <c r="B13" s="355">
        <f t="shared" ref="B13:K13" si="6">+B27+B42+B56</f>
        <v>16219574</v>
      </c>
      <c r="C13" s="355">
        <f t="shared" si="6"/>
        <v>17422720</v>
      </c>
      <c r="D13" s="355">
        <f t="shared" si="6"/>
        <v>17839623</v>
      </c>
      <c r="E13" s="355">
        <f t="shared" si="6"/>
        <v>18442224</v>
      </c>
      <c r="F13" s="355">
        <f t="shared" si="6"/>
        <v>19104840</v>
      </c>
      <c r="G13" s="355">
        <f t="shared" si="6"/>
        <v>19117896</v>
      </c>
      <c r="H13" s="355">
        <f t="shared" si="6"/>
        <v>19922088</v>
      </c>
      <c r="I13" s="355">
        <f t="shared" si="6"/>
        <v>20523586</v>
      </c>
      <c r="J13" s="355">
        <f t="shared" si="6"/>
        <v>20102816</v>
      </c>
      <c r="K13" s="355">
        <f t="shared" si="6"/>
        <v>20380102</v>
      </c>
      <c r="L13" s="355">
        <v>22120535</v>
      </c>
      <c r="M13" s="284"/>
      <c r="N13" s="284"/>
      <c r="O13" s="284"/>
      <c r="P13" s="284"/>
      <c r="Q13" s="284"/>
      <c r="R13" s="284"/>
      <c r="S13" s="284"/>
      <c r="T13" s="285"/>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89"/>
      <c r="DM13" s="189"/>
      <c r="DN13" s="189"/>
      <c r="DO13" s="189"/>
      <c r="DP13" s="189"/>
      <c r="DQ13" s="189"/>
      <c r="DR13" s="189"/>
      <c r="DS13" s="189"/>
      <c r="DT13" s="189"/>
      <c r="DU13" s="189"/>
      <c r="DV13" s="189"/>
      <c r="DW13" s="189"/>
      <c r="DX13" s="189"/>
      <c r="DY13" s="189"/>
      <c r="DZ13" s="189"/>
      <c r="EA13" s="189"/>
      <c r="EB13" s="189"/>
      <c r="EC13" s="189"/>
      <c r="ED13" s="189"/>
      <c r="EE13" s="189"/>
      <c r="EF13" s="189"/>
      <c r="EG13" s="189"/>
      <c r="EH13" s="189"/>
      <c r="EI13" s="189"/>
      <c r="EJ13" s="189"/>
      <c r="EK13" s="189"/>
      <c r="EL13" s="189"/>
      <c r="EM13" s="189"/>
      <c r="EN13" s="189"/>
      <c r="EO13" s="189"/>
      <c r="EP13" s="189"/>
      <c r="EQ13" s="189"/>
      <c r="ER13" s="189"/>
      <c r="ES13" s="189"/>
      <c r="ET13" s="189"/>
      <c r="EU13" s="189"/>
      <c r="EV13" s="189"/>
      <c r="EW13" s="189"/>
      <c r="EX13" s="189"/>
      <c r="EY13" s="189"/>
      <c r="EZ13" s="189"/>
      <c r="FA13" s="189"/>
      <c r="FB13" s="189"/>
      <c r="FC13" s="189"/>
      <c r="FD13" s="189"/>
      <c r="FE13" s="189"/>
      <c r="FF13" s="189"/>
      <c r="FG13" s="189"/>
      <c r="FH13" s="189"/>
      <c r="FI13" s="189"/>
      <c r="FJ13" s="189"/>
      <c r="FK13" s="189"/>
      <c r="FL13" s="189"/>
      <c r="FM13" s="189"/>
      <c r="FN13" s="189"/>
      <c r="FO13" s="189"/>
      <c r="FP13" s="189"/>
      <c r="FQ13" s="189"/>
      <c r="FR13" s="189"/>
      <c r="FS13" s="189"/>
      <c r="FT13" s="189"/>
      <c r="FU13" s="189"/>
      <c r="FV13" s="189"/>
      <c r="FW13" s="189"/>
      <c r="FX13" s="189"/>
      <c r="FY13" s="189"/>
      <c r="FZ13" s="189"/>
      <c r="GA13" s="189"/>
      <c r="GB13" s="189"/>
      <c r="GC13" s="189"/>
      <c r="GD13" s="189"/>
      <c r="GE13" s="189"/>
      <c r="GF13" s="189"/>
      <c r="GG13" s="189"/>
      <c r="GH13" s="189"/>
      <c r="GI13" s="189"/>
      <c r="GJ13" s="189"/>
      <c r="GK13" s="189"/>
      <c r="GL13" s="189"/>
      <c r="GM13" s="189"/>
      <c r="GN13" s="189"/>
      <c r="GO13" s="189"/>
      <c r="GP13" s="189"/>
      <c r="GQ13" s="189"/>
      <c r="GR13" s="189"/>
      <c r="GS13" s="189"/>
      <c r="GT13" s="189"/>
      <c r="GU13" s="189"/>
      <c r="GV13" s="189"/>
      <c r="GW13" s="189"/>
      <c r="GX13" s="189"/>
      <c r="GY13" s="189"/>
      <c r="GZ13" s="189"/>
      <c r="HA13" s="189"/>
      <c r="HB13" s="189"/>
      <c r="HC13" s="189"/>
      <c r="HD13" s="189"/>
      <c r="HE13" s="189"/>
      <c r="HF13" s="189"/>
      <c r="HG13" s="189"/>
      <c r="HH13" s="189"/>
      <c r="HI13" s="189"/>
      <c r="HJ13" s="189"/>
      <c r="HK13" s="189"/>
      <c r="HL13" s="189"/>
      <c r="HM13" s="189"/>
      <c r="HN13" s="189"/>
      <c r="HO13" s="189"/>
      <c r="HP13" s="189"/>
      <c r="HQ13" s="189"/>
      <c r="HR13" s="189"/>
      <c r="HS13" s="189"/>
      <c r="HT13" s="189"/>
      <c r="HU13" s="189"/>
      <c r="HV13" s="189"/>
      <c r="HW13" s="189"/>
      <c r="HX13" s="189"/>
      <c r="HY13" s="189"/>
      <c r="HZ13" s="189"/>
      <c r="IA13" s="189"/>
      <c r="IB13" s="189"/>
      <c r="IC13" s="189"/>
      <c r="ID13" s="189"/>
      <c r="IE13" s="189"/>
      <c r="IF13" s="189"/>
      <c r="IG13" s="189"/>
      <c r="IH13" s="189"/>
      <c r="II13" s="189"/>
      <c r="IJ13" s="189"/>
      <c r="IK13" s="189"/>
      <c r="IL13" s="189"/>
      <c r="IM13" s="189"/>
    </row>
    <row r="14" spans="1:247" s="130" customFormat="1" ht="15" customHeight="1">
      <c r="A14" s="354" t="s">
        <v>686</v>
      </c>
      <c r="B14" s="355">
        <f t="shared" ref="B14:J14" si="7">+B28+B43+B57</f>
        <v>16223592</v>
      </c>
      <c r="C14" s="355">
        <f t="shared" si="7"/>
        <v>17103179</v>
      </c>
      <c r="D14" s="355">
        <f t="shared" si="7"/>
        <v>17831642</v>
      </c>
      <c r="E14" s="355">
        <f t="shared" si="7"/>
        <v>18653931</v>
      </c>
      <c r="F14" s="355">
        <f t="shared" si="7"/>
        <v>19146042</v>
      </c>
      <c r="G14" s="355">
        <f t="shared" si="7"/>
        <v>19203724</v>
      </c>
      <c r="H14" s="355">
        <f t="shared" si="7"/>
        <v>19979268</v>
      </c>
      <c r="I14" s="355">
        <f t="shared" si="7"/>
        <v>20325317</v>
      </c>
      <c r="J14" s="355">
        <f t="shared" si="7"/>
        <v>19945604</v>
      </c>
      <c r="K14" s="355">
        <f>+K28+K43+K57</f>
        <v>20713606</v>
      </c>
      <c r="L14" s="355">
        <v>22152695</v>
      </c>
      <c r="M14" s="284"/>
      <c r="N14" s="284"/>
      <c r="O14" s="284"/>
      <c r="P14" s="284"/>
      <c r="Q14" s="284"/>
      <c r="R14" s="284"/>
      <c r="S14" s="284"/>
      <c r="T14" s="285"/>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89"/>
      <c r="DD14" s="189"/>
      <c r="DE14" s="189"/>
      <c r="DF14" s="189"/>
      <c r="DG14" s="189"/>
      <c r="DH14" s="189"/>
      <c r="DI14" s="189"/>
      <c r="DJ14" s="189"/>
      <c r="DK14" s="189"/>
      <c r="DL14" s="189"/>
      <c r="DM14" s="189"/>
      <c r="DN14" s="189"/>
      <c r="DO14" s="189"/>
      <c r="DP14" s="189"/>
      <c r="DQ14" s="189"/>
      <c r="DR14" s="189"/>
      <c r="DS14" s="189"/>
      <c r="DT14" s="189"/>
      <c r="DU14" s="189"/>
      <c r="DV14" s="189"/>
      <c r="DW14" s="189"/>
      <c r="DX14" s="189"/>
      <c r="DY14" s="189"/>
      <c r="DZ14" s="189"/>
      <c r="EA14" s="189"/>
      <c r="EB14" s="189"/>
      <c r="EC14" s="189"/>
      <c r="ED14" s="189"/>
      <c r="EE14" s="189"/>
      <c r="EF14" s="189"/>
      <c r="EG14" s="189"/>
      <c r="EH14" s="189"/>
      <c r="EI14" s="189"/>
      <c r="EJ14" s="189"/>
      <c r="EK14" s="189"/>
      <c r="EL14" s="189"/>
      <c r="EM14" s="189"/>
      <c r="EN14" s="189"/>
      <c r="EO14" s="189"/>
      <c r="EP14" s="189"/>
      <c r="EQ14" s="189"/>
      <c r="ER14" s="189"/>
      <c r="ES14" s="189"/>
      <c r="ET14" s="189"/>
      <c r="EU14" s="189"/>
      <c r="EV14" s="189"/>
      <c r="EW14" s="189"/>
      <c r="EX14" s="189"/>
      <c r="EY14" s="189"/>
      <c r="EZ14" s="189"/>
      <c r="FA14" s="189"/>
      <c r="FB14" s="189"/>
      <c r="FC14" s="189"/>
      <c r="FD14" s="189"/>
      <c r="FE14" s="189"/>
      <c r="FF14" s="189"/>
      <c r="FG14" s="189"/>
      <c r="FH14" s="189"/>
      <c r="FI14" s="189"/>
      <c r="FJ14" s="189"/>
      <c r="FK14" s="189"/>
      <c r="FL14" s="189"/>
      <c r="FM14" s="189"/>
      <c r="FN14" s="189"/>
      <c r="FO14" s="189"/>
      <c r="FP14" s="189"/>
      <c r="FQ14" s="189"/>
      <c r="FR14" s="189"/>
      <c r="FS14" s="189"/>
      <c r="FT14" s="189"/>
      <c r="FU14" s="189"/>
      <c r="FV14" s="189"/>
      <c r="FW14" s="189"/>
      <c r="FX14" s="189"/>
      <c r="FY14" s="189"/>
      <c r="FZ14" s="189"/>
      <c r="GA14" s="189"/>
      <c r="GB14" s="189"/>
      <c r="GC14" s="189"/>
      <c r="GD14" s="189"/>
      <c r="GE14" s="189"/>
      <c r="GF14" s="189"/>
      <c r="GG14" s="189"/>
      <c r="GH14" s="189"/>
      <c r="GI14" s="189"/>
      <c r="GJ14" s="189"/>
      <c r="GK14" s="189"/>
      <c r="GL14" s="189"/>
      <c r="GM14" s="189"/>
      <c r="GN14" s="189"/>
      <c r="GO14" s="189"/>
      <c r="GP14" s="189"/>
      <c r="GQ14" s="189"/>
      <c r="GR14" s="189"/>
      <c r="GS14" s="189"/>
      <c r="GT14" s="189"/>
      <c r="GU14" s="189"/>
      <c r="GV14" s="189"/>
      <c r="GW14" s="189"/>
      <c r="GX14" s="189"/>
      <c r="GY14" s="189"/>
      <c r="GZ14" s="189"/>
      <c r="HA14" s="189"/>
      <c r="HB14" s="189"/>
      <c r="HC14" s="189"/>
      <c r="HD14" s="189"/>
      <c r="HE14" s="189"/>
      <c r="HF14" s="189"/>
      <c r="HG14" s="189"/>
      <c r="HH14" s="189"/>
      <c r="HI14" s="189"/>
      <c r="HJ14" s="189"/>
      <c r="HK14" s="189"/>
      <c r="HL14" s="189"/>
      <c r="HM14" s="189"/>
      <c r="HN14" s="189"/>
      <c r="HO14" s="189"/>
      <c r="HP14" s="189"/>
      <c r="HQ14" s="189"/>
      <c r="HR14" s="189"/>
      <c r="HS14" s="189"/>
      <c r="HT14" s="189"/>
      <c r="HU14" s="189"/>
      <c r="HV14" s="189"/>
      <c r="HW14" s="189"/>
      <c r="HX14" s="189"/>
      <c r="HY14" s="189"/>
      <c r="HZ14" s="189"/>
      <c r="IA14" s="189"/>
      <c r="IB14" s="189"/>
      <c r="IC14" s="189"/>
      <c r="ID14" s="189"/>
      <c r="IE14" s="189"/>
      <c r="IF14" s="189"/>
      <c r="IG14" s="189"/>
      <c r="IH14" s="189"/>
      <c r="II14" s="189"/>
      <c r="IJ14" s="189"/>
      <c r="IK14" s="189"/>
      <c r="IL14" s="189"/>
      <c r="IM14" s="189"/>
    </row>
    <row r="15" spans="1:247" s="130" customFormat="1" ht="15" customHeight="1">
      <c r="A15" s="354" t="s">
        <v>687</v>
      </c>
      <c r="B15" s="355">
        <f t="shared" ref="B15:K16" si="8">+B29+B44+B58</f>
        <v>16495207</v>
      </c>
      <c r="C15" s="355">
        <f t="shared" si="8"/>
        <v>17566776</v>
      </c>
      <c r="D15" s="355">
        <f t="shared" si="8"/>
        <v>18113873</v>
      </c>
      <c r="E15" s="355">
        <f t="shared" si="8"/>
        <v>18942797</v>
      </c>
      <c r="F15" s="355">
        <f t="shared" si="8"/>
        <v>19298285</v>
      </c>
      <c r="G15" s="355">
        <f t="shared" si="8"/>
        <v>19156134</v>
      </c>
      <c r="H15" s="355">
        <f t="shared" si="8"/>
        <v>20284445</v>
      </c>
      <c r="I15" s="355">
        <f t="shared" si="8"/>
        <v>20621914</v>
      </c>
      <c r="J15" s="355">
        <f t="shared" si="8"/>
        <v>20279720</v>
      </c>
      <c r="K15" s="355">
        <f t="shared" si="8"/>
        <v>20970323</v>
      </c>
      <c r="L15" s="358"/>
      <c r="M15" s="284"/>
      <c r="N15" s="284"/>
      <c r="O15" s="284"/>
      <c r="P15" s="284"/>
      <c r="Q15" s="284"/>
      <c r="R15" s="284"/>
      <c r="S15" s="284"/>
      <c r="T15" s="285"/>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189"/>
      <c r="CO15" s="189"/>
      <c r="CP15" s="189"/>
      <c r="CQ15" s="189"/>
      <c r="CR15" s="189"/>
      <c r="CS15" s="189"/>
      <c r="CT15" s="189"/>
      <c r="CU15" s="189"/>
      <c r="CV15" s="189"/>
      <c r="CW15" s="189"/>
      <c r="CX15" s="189"/>
      <c r="CY15" s="189"/>
      <c r="CZ15" s="189"/>
      <c r="DA15" s="189"/>
      <c r="DB15" s="189"/>
      <c r="DC15" s="189"/>
      <c r="DD15" s="189"/>
      <c r="DE15" s="189"/>
      <c r="DF15" s="189"/>
      <c r="DG15" s="189"/>
      <c r="DH15" s="189"/>
      <c r="DI15" s="189"/>
      <c r="DJ15" s="189"/>
      <c r="DK15" s="189"/>
      <c r="DL15" s="189"/>
      <c r="DM15" s="189"/>
      <c r="DN15" s="189"/>
      <c r="DO15" s="189"/>
      <c r="DP15" s="189"/>
      <c r="DQ15" s="189"/>
      <c r="DR15" s="189"/>
      <c r="DS15" s="189"/>
      <c r="DT15" s="189"/>
      <c r="DU15" s="189"/>
      <c r="DV15" s="189"/>
      <c r="DW15" s="189"/>
      <c r="DX15" s="189"/>
      <c r="DY15" s="189"/>
      <c r="DZ15" s="189"/>
      <c r="EA15" s="189"/>
      <c r="EB15" s="189"/>
      <c r="EC15" s="189"/>
      <c r="ED15" s="189"/>
      <c r="EE15" s="189"/>
      <c r="EF15" s="189"/>
      <c r="EG15" s="189"/>
      <c r="EH15" s="189"/>
      <c r="EI15" s="189"/>
      <c r="EJ15" s="189"/>
      <c r="EK15" s="189"/>
      <c r="EL15" s="189"/>
      <c r="EM15" s="189"/>
      <c r="EN15" s="189"/>
      <c r="EO15" s="189"/>
      <c r="EP15" s="189"/>
      <c r="EQ15" s="189"/>
      <c r="ER15" s="189"/>
      <c r="ES15" s="189"/>
      <c r="ET15" s="189"/>
      <c r="EU15" s="189"/>
      <c r="EV15" s="189"/>
      <c r="EW15" s="189"/>
      <c r="EX15" s="189"/>
      <c r="EY15" s="189"/>
      <c r="EZ15" s="189"/>
      <c r="FA15" s="189"/>
      <c r="FB15" s="189"/>
      <c r="FC15" s="189"/>
      <c r="FD15" s="189"/>
      <c r="FE15" s="189"/>
      <c r="FF15" s="189"/>
      <c r="FG15" s="189"/>
      <c r="FH15" s="189"/>
      <c r="FI15" s="189"/>
      <c r="FJ15" s="189"/>
      <c r="FK15" s="189"/>
      <c r="FL15" s="189"/>
      <c r="FM15" s="189"/>
      <c r="FN15" s="189"/>
      <c r="FO15" s="189"/>
      <c r="FP15" s="189"/>
      <c r="FQ15" s="189"/>
      <c r="FR15" s="189"/>
      <c r="FS15" s="189"/>
      <c r="FT15" s="189"/>
      <c r="FU15" s="189"/>
      <c r="FV15" s="189"/>
      <c r="FW15" s="189"/>
      <c r="FX15" s="189"/>
      <c r="FY15" s="189"/>
      <c r="FZ15" s="189"/>
      <c r="GA15" s="189"/>
      <c r="GB15" s="189"/>
      <c r="GC15" s="189"/>
      <c r="GD15" s="189"/>
      <c r="GE15" s="189"/>
      <c r="GF15" s="189"/>
      <c r="GG15" s="189"/>
      <c r="GH15" s="189"/>
      <c r="GI15" s="189"/>
      <c r="GJ15" s="189"/>
      <c r="GK15" s="189"/>
      <c r="GL15" s="189"/>
      <c r="GM15" s="189"/>
      <c r="GN15" s="189"/>
      <c r="GO15" s="189"/>
      <c r="GP15" s="189"/>
      <c r="GQ15" s="189"/>
      <c r="GR15" s="189"/>
      <c r="GS15" s="189"/>
      <c r="GT15" s="189"/>
      <c r="GU15" s="189"/>
      <c r="GV15" s="189"/>
      <c r="GW15" s="189"/>
      <c r="GX15" s="189"/>
      <c r="GY15" s="189"/>
      <c r="GZ15" s="189"/>
      <c r="HA15" s="189"/>
      <c r="HB15" s="189"/>
      <c r="HC15" s="189"/>
      <c r="HD15" s="189"/>
      <c r="HE15" s="189"/>
      <c r="HF15" s="189"/>
      <c r="HG15" s="189"/>
      <c r="HH15" s="189"/>
      <c r="HI15" s="189"/>
      <c r="HJ15" s="189"/>
      <c r="HK15" s="189"/>
      <c r="HL15" s="189"/>
      <c r="HM15" s="189"/>
      <c r="HN15" s="189"/>
      <c r="HO15" s="189"/>
      <c r="HP15" s="189"/>
      <c r="HQ15" s="189"/>
      <c r="HR15" s="189"/>
      <c r="HS15" s="189"/>
      <c r="HT15" s="189"/>
      <c r="HU15" s="189"/>
      <c r="HV15" s="189"/>
      <c r="HW15" s="189"/>
      <c r="HX15" s="189"/>
      <c r="HY15" s="189"/>
      <c r="HZ15" s="189"/>
      <c r="IA15" s="189"/>
      <c r="IB15" s="189"/>
      <c r="IC15" s="189"/>
      <c r="ID15" s="189"/>
      <c r="IE15" s="189"/>
      <c r="IF15" s="189"/>
      <c r="IG15" s="189"/>
      <c r="IH15" s="189"/>
      <c r="II15" s="189"/>
      <c r="IJ15" s="189"/>
      <c r="IK15" s="189"/>
      <c r="IL15" s="189"/>
      <c r="IM15" s="189"/>
    </row>
    <row r="16" spans="1:247" s="130" customFormat="1" ht="15" customHeight="1">
      <c r="A16" s="354" t="s">
        <v>688</v>
      </c>
      <c r="B16" s="355">
        <f t="shared" ref="B16:J16" si="9">+B30+B45+B59</f>
        <v>16591710</v>
      </c>
      <c r="C16" s="355">
        <f t="shared" si="9"/>
        <v>17332015</v>
      </c>
      <c r="D16" s="355">
        <f t="shared" si="9"/>
        <v>17910788</v>
      </c>
      <c r="E16" s="355">
        <f t="shared" si="9"/>
        <v>18905822</v>
      </c>
      <c r="F16" s="355">
        <f t="shared" si="9"/>
        <v>19646412</v>
      </c>
      <c r="G16" s="355">
        <f t="shared" si="9"/>
        <v>19349668</v>
      </c>
      <c r="H16" s="355">
        <f t="shared" si="9"/>
        <v>20390228</v>
      </c>
      <c r="I16" s="355">
        <f t="shared" si="9"/>
        <v>20620417</v>
      </c>
      <c r="J16" s="355">
        <f t="shared" si="9"/>
        <v>20348058</v>
      </c>
      <c r="K16" s="355">
        <f t="shared" si="8"/>
        <v>21374683</v>
      </c>
      <c r="L16" s="358"/>
      <c r="M16" s="284"/>
      <c r="N16" s="284"/>
      <c r="O16" s="284"/>
      <c r="P16" s="284"/>
      <c r="Q16" s="284"/>
      <c r="R16" s="284"/>
      <c r="S16" s="284"/>
      <c r="T16" s="285"/>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89"/>
      <c r="CO16" s="189"/>
      <c r="CP16" s="189"/>
      <c r="CQ16" s="189"/>
      <c r="CR16" s="189"/>
      <c r="CS16" s="189"/>
      <c r="CT16" s="189"/>
      <c r="CU16" s="189"/>
      <c r="CV16" s="189"/>
      <c r="CW16" s="189"/>
      <c r="CX16" s="189"/>
      <c r="CY16" s="189"/>
      <c r="CZ16" s="189"/>
      <c r="DA16" s="189"/>
      <c r="DB16" s="189"/>
      <c r="DC16" s="189"/>
      <c r="DD16" s="189"/>
      <c r="DE16" s="189"/>
      <c r="DF16" s="189"/>
      <c r="DG16" s="189"/>
      <c r="DH16" s="189"/>
      <c r="DI16" s="189"/>
      <c r="DJ16" s="189"/>
      <c r="DK16" s="189"/>
      <c r="DL16" s="189"/>
      <c r="DM16" s="189"/>
      <c r="DN16" s="189"/>
      <c r="DO16" s="189"/>
      <c r="DP16" s="189"/>
      <c r="DQ16" s="189"/>
      <c r="DR16" s="189"/>
      <c r="DS16" s="189"/>
      <c r="DT16" s="189"/>
      <c r="DU16" s="189"/>
      <c r="DV16" s="189"/>
      <c r="DW16" s="189"/>
      <c r="DX16" s="189"/>
      <c r="DY16" s="189"/>
      <c r="DZ16" s="189"/>
      <c r="EA16" s="189"/>
      <c r="EB16" s="189"/>
      <c r="EC16" s="189"/>
      <c r="ED16" s="189"/>
      <c r="EE16" s="189"/>
      <c r="EF16" s="189"/>
      <c r="EG16" s="189"/>
      <c r="EH16" s="189"/>
      <c r="EI16" s="189"/>
      <c r="EJ16" s="189"/>
      <c r="EK16" s="189"/>
      <c r="EL16" s="189"/>
      <c r="EM16" s="189"/>
      <c r="EN16" s="189"/>
      <c r="EO16" s="189"/>
      <c r="EP16" s="189"/>
      <c r="EQ16" s="189"/>
      <c r="ER16" s="189"/>
      <c r="ES16" s="189"/>
      <c r="ET16" s="189"/>
      <c r="EU16" s="189"/>
      <c r="EV16" s="189"/>
      <c r="EW16" s="189"/>
      <c r="EX16" s="189"/>
      <c r="EY16" s="189"/>
      <c r="EZ16" s="189"/>
      <c r="FA16" s="189"/>
      <c r="FB16" s="189"/>
      <c r="FC16" s="189"/>
      <c r="FD16" s="189"/>
      <c r="FE16" s="189"/>
      <c r="FF16" s="189"/>
      <c r="FG16" s="189"/>
      <c r="FH16" s="189"/>
      <c r="FI16" s="189"/>
      <c r="FJ16" s="189"/>
      <c r="FK16" s="189"/>
      <c r="FL16" s="189"/>
      <c r="FM16" s="189"/>
      <c r="FN16" s="189"/>
      <c r="FO16" s="189"/>
      <c r="FP16" s="189"/>
      <c r="FQ16" s="189"/>
      <c r="FR16" s="189"/>
      <c r="FS16" s="189"/>
      <c r="FT16" s="189"/>
      <c r="FU16" s="189"/>
      <c r="FV16" s="189"/>
      <c r="FW16" s="189"/>
      <c r="FX16" s="189"/>
      <c r="FY16" s="189"/>
      <c r="FZ16" s="189"/>
      <c r="GA16" s="189"/>
      <c r="GB16" s="189"/>
      <c r="GC16" s="189"/>
      <c r="GD16" s="189"/>
      <c r="GE16" s="189"/>
      <c r="GF16" s="189"/>
      <c r="GG16" s="189"/>
      <c r="GH16" s="189"/>
      <c r="GI16" s="189"/>
      <c r="GJ16" s="189"/>
      <c r="GK16" s="189"/>
      <c r="GL16" s="189"/>
      <c r="GM16" s="189"/>
      <c r="GN16" s="189"/>
      <c r="GO16" s="189"/>
      <c r="GP16" s="189"/>
      <c r="GQ16" s="189"/>
      <c r="GR16" s="189"/>
      <c r="GS16" s="189"/>
      <c r="GT16" s="189"/>
      <c r="GU16" s="189"/>
      <c r="GV16" s="189"/>
      <c r="GW16" s="189"/>
      <c r="GX16" s="189"/>
      <c r="GY16" s="189"/>
      <c r="GZ16" s="189"/>
      <c r="HA16" s="189"/>
      <c r="HB16" s="189"/>
      <c r="HC16" s="189"/>
      <c r="HD16" s="189"/>
      <c r="HE16" s="189"/>
      <c r="HF16" s="189"/>
      <c r="HG16" s="189"/>
      <c r="HH16" s="189"/>
      <c r="HI16" s="189"/>
      <c r="HJ16" s="189"/>
      <c r="HK16" s="189"/>
      <c r="HL16" s="189"/>
      <c r="HM16" s="189"/>
      <c r="HN16" s="189"/>
      <c r="HO16" s="189"/>
      <c r="HP16" s="189"/>
      <c r="HQ16" s="189"/>
      <c r="HR16" s="189"/>
      <c r="HS16" s="189"/>
      <c r="HT16" s="189"/>
      <c r="HU16" s="189"/>
      <c r="HV16" s="189"/>
      <c r="HW16" s="189"/>
      <c r="HX16" s="189"/>
      <c r="HY16" s="189"/>
      <c r="HZ16" s="189"/>
      <c r="IA16" s="189"/>
      <c r="IB16" s="189"/>
      <c r="IC16" s="189"/>
      <c r="ID16" s="189"/>
      <c r="IE16" s="189"/>
      <c r="IF16" s="189"/>
      <c r="IG16" s="189"/>
      <c r="IH16" s="189"/>
      <c r="II16" s="189"/>
      <c r="IJ16" s="189"/>
      <c r="IK16" s="189"/>
      <c r="IL16" s="189"/>
      <c r="IM16" s="189"/>
    </row>
    <row r="17" spans="1:247" s="130" customFormat="1" ht="15" customHeight="1">
      <c r="A17" s="354" t="s">
        <v>689</v>
      </c>
      <c r="B17" s="355">
        <f t="shared" ref="B17:J17" si="10">+B31+B46+B60</f>
        <v>16459512</v>
      </c>
      <c r="C17" s="355">
        <f t="shared" si="10"/>
        <v>17506043</v>
      </c>
      <c r="D17" s="355">
        <f t="shared" si="10"/>
        <v>18000892</v>
      </c>
      <c r="E17" s="355">
        <f t="shared" si="10"/>
        <v>18898806</v>
      </c>
      <c r="F17" s="355">
        <f t="shared" si="10"/>
        <v>19582504</v>
      </c>
      <c r="G17" s="355">
        <f t="shared" si="10"/>
        <v>19275958</v>
      </c>
      <c r="H17" s="355">
        <f t="shared" si="10"/>
        <v>20302716</v>
      </c>
      <c r="I17" s="355">
        <f t="shared" si="10"/>
        <v>20349347</v>
      </c>
      <c r="J17" s="355">
        <f t="shared" si="10"/>
        <v>20213823</v>
      </c>
      <c r="K17" s="355">
        <f>+K31+K46+K60</f>
        <v>21125594</v>
      </c>
      <c r="L17" s="358"/>
      <c r="M17" s="284"/>
      <c r="N17" s="284"/>
      <c r="O17" s="284"/>
      <c r="P17" s="284"/>
      <c r="Q17" s="284"/>
      <c r="R17" s="284"/>
      <c r="S17" s="284"/>
      <c r="T17" s="285"/>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89"/>
      <c r="CO17" s="189"/>
      <c r="CP17" s="189"/>
      <c r="CQ17" s="189"/>
      <c r="CR17" s="189"/>
      <c r="CS17" s="189"/>
      <c r="CT17" s="189"/>
      <c r="CU17" s="189"/>
      <c r="CV17" s="189"/>
      <c r="CW17" s="189"/>
      <c r="CX17" s="189"/>
      <c r="CY17" s="189"/>
      <c r="CZ17" s="189"/>
      <c r="DA17" s="189"/>
      <c r="DB17" s="189"/>
      <c r="DC17" s="189"/>
      <c r="DD17" s="189"/>
      <c r="DE17" s="189"/>
      <c r="DF17" s="189"/>
      <c r="DG17" s="189"/>
      <c r="DH17" s="189"/>
      <c r="DI17" s="189"/>
      <c r="DJ17" s="189"/>
      <c r="DK17" s="189"/>
      <c r="DL17" s="189"/>
      <c r="DM17" s="189"/>
      <c r="DN17" s="189"/>
      <c r="DO17" s="189"/>
      <c r="DP17" s="189"/>
      <c r="DQ17" s="189"/>
      <c r="DR17" s="189"/>
      <c r="DS17" s="189"/>
      <c r="DT17" s="189"/>
      <c r="DU17" s="189"/>
      <c r="DV17" s="189"/>
      <c r="DW17" s="189"/>
      <c r="DX17" s="189"/>
      <c r="DY17" s="189"/>
      <c r="DZ17" s="189"/>
      <c r="EA17" s="189"/>
      <c r="EB17" s="189"/>
      <c r="EC17" s="189"/>
      <c r="ED17" s="189"/>
      <c r="EE17" s="189"/>
      <c r="EF17" s="189"/>
      <c r="EG17" s="189"/>
      <c r="EH17" s="189"/>
      <c r="EI17" s="189"/>
      <c r="EJ17" s="189"/>
      <c r="EK17" s="189"/>
      <c r="EL17" s="189"/>
      <c r="EM17" s="189"/>
      <c r="EN17" s="189"/>
      <c r="EO17" s="189"/>
      <c r="EP17" s="189"/>
      <c r="EQ17" s="189"/>
      <c r="ER17" s="189"/>
      <c r="ES17" s="189"/>
      <c r="ET17" s="189"/>
      <c r="EU17" s="189"/>
      <c r="EV17" s="189"/>
      <c r="EW17" s="189"/>
      <c r="EX17" s="189"/>
      <c r="EY17" s="189"/>
      <c r="EZ17" s="189"/>
      <c r="FA17" s="189"/>
      <c r="FB17" s="189"/>
      <c r="FC17" s="189"/>
      <c r="FD17" s="189"/>
      <c r="FE17" s="189"/>
      <c r="FF17" s="189"/>
      <c r="FG17" s="189"/>
      <c r="FH17" s="189"/>
      <c r="FI17" s="189"/>
      <c r="FJ17" s="189"/>
      <c r="FK17" s="189"/>
      <c r="FL17" s="189"/>
      <c r="FM17" s="189"/>
      <c r="FN17" s="189"/>
      <c r="FO17" s="189"/>
      <c r="FP17" s="189"/>
      <c r="FQ17" s="189"/>
      <c r="FR17" s="189"/>
      <c r="FS17" s="189"/>
      <c r="FT17" s="189"/>
      <c r="FU17" s="189"/>
      <c r="FV17" s="189"/>
      <c r="FW17" s="189"/>
      <c r="FX17" s="189"/>
      <c r="FY17" s="189"/>
      <c r="FZ17" s="189"/>
      <c r="GA17" s="189"/>
      <c r="GB17" s="189"/>
      <c r="GC17" s="189"/>
      <c r="GD17" s="189"/>
      <c r="GE17" s="189"/>
      <c r="GF17" s="189"/>
      <c r="GG17" s="189"/>
      <c r="GH17" s="189"/>
      <c r="GI17" s="189"/>
      <c r="GJ17" s="189"/>
      <c r="GK17" s="189"/>
      <c r="GL17" s="189"/>
      <c r="GM17" s="189"/>
      <c r="GN17" s="189"/>
      <c r="GO17" s="189"/>
      <c r="GP17" s="189"/>
      <c r="GQ17" s="189"/>
      <c r="GR17" s="189"/>
      <c r="GS17" s="189"/>
      <c r="GT17" s="189"/>
      <c r="GU17" s="189"/>
      <c r="GV17" s="189"/>
      <c r="GW17" s="189"/>
      <c r="GX17" s="189"/>
      <c r="GY17" s="189"/>
      <c r="GZ17" s="189"/>
      <c r="HA17" s="189"/>
      <c r="HB17" s="189"/>
      <c r="HC17" s="189"/>
      <c r="HD17" s="189"/>
      <c r="HE17" s="189"/>
      <c r="HF17" s="189"/>
      <c r="HG17" s="189"/>
      <c r="HH17" s="189"/>
      <c r="HI17" s="189"/>
      <c r="HJ17" s="189"/>
      <c r="HK17" s="189"/>
      <c r="HL17" s="189"/>
      <c r="HM17" s="189"/>
      <c r="HN17" s="189"/>
      <c r="HO17" s="189"/>
      <c r="HP17" s="189"/>
      <c r="HQ17" s="189"/>
      <c r="HR17" s="189"/>
      <c r="HS17" s="189"/>
      <c r="HT17" s="189"/>
      <c r="HU17" s="189"/>
      <c r="HV17" s="189"/>
      <c r="HW17" s="189"/>
      <c r="HX17" s="189"/>
      <c r="HY17" s="189"/>
      <c r="HZ17" s="189"/>
      <c r="IA17" s="189"/>
      <c r="IB17" s="189"/>
      <c r="IC17" s="189"/>
      <c r="ID17" s="189"/>
      <c r="IE17" s="189"/>
      <c r="IF17" s="189"/>
      <c r="IG17" s="189"/>
      <c r="IH17" s="189"/>
      <c r="II17" s="189"/>
      <c r="IJ17" s="189"/>
      <c r="IK17" s="189"/>
      <c r="IL17" s="189"/>
      <c r="IM17" s="189"/>
    </row>
    <row r="18" spans="1:247" s="130" customFormat="1" ht="15" customHeight="1">
      <c r="A18" s="354" t="s">
        <v>690</v>
      </c>
      <c r="B18" s="355">
        <f t="shared" ref="B18:K18" si="11">+B32+B47+B61</f>
        <v>16486178</v>
      </c>
      <c r="C18" s="355">
        <f t="shared" si="11"/>
        <v>17451302</v>
      </c>
      <c r="D18" s="355">
        <f t="shared" si="11"/>
        <v>17946880</v>
      </c>
      <c r="E18" s="355">
        <f t="shared" si="11"/>
        <v>18829866</v>
      </c>
      <c r="F18" s="355">
        <f t="shared" si="11"/>
        <v>19578731</v>
      </c>
      <c r="G18" s="355">
        <f t="shared" si="11"/>
        <v>19099026</v>
      </c>
      <c r="H18" s="355">
        <f t="shared" si="11"/>
        <v>20241389</v>
      </c>
      <c r="I18" s="355">
        <f t="shared" si="11"/>
        <v>20093780</v>
      </c>
      <c r="J18" s="355">
        <f t="shared" si="11"/>
        <v>20172891</v>
      </c>
      <c r="K18" s="355">
        <f t="shared" si="11"/>
        <v>21064613</v>
      </c>
      <c r="L18" s="358"/>
      <c r="M18" s="284"/>
      <c r="N18" s="284"/>
      <c r="O18" s="284"/>
      <c r="P18" s="284"/>
      <c r="Q18" s="284"/>
      <c r="R18" s="284"/>
      <c r="S18" s="284"/>
      <c r="T18" s="285"/>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189"/>
      <c r="EB18" s="189"/>
      <c r="EC18" s="189"/>
      <c r="ED18" s="189"/>
      <c r="EE18" s="189"/>
      <c r="EF18" s="189"/>
      <c r="EG18" s="189"/>
      <c r="EH18" s="189"/>
      <c r="EI18" s="189"/>
      <c r="EJ18" s="189"/>
      <c r="EK18" s="189"/>
      <c r="EL18" s="189"/>
      <c r="EM18" s="189"/>
      <c r="EN18" s="189"/>
      <c r="EO18" s="189"/>
      <c r="EP18" s="189"/>
      <c r="EQ18" s="189"/>
      <c r="ER18" s="189"/>
      <c r="ES18" s="189"/>
      <c r="ET18" s="189"/>
      <c r="EU18" s="189"/>
      <c r="EV18" s="189"/>
      <c r="EW18" s="189"/>
      <c r="EX18" s="189"/>
      <c r="EY18" s="189"/>
      <c r="EZ18" s="189"/>
      <c r="FA18" s="189"/>
      <c r="FB18" s="189"/>
      <c r="FC18" s="189"/>
      <c r="FD18" s="189"/>
      <c r="FE18" s="189"/>
      <c r="FF18" s="189"/>
      <c r="FG18" s="189"/>
      <c r="FH18" s="189"/>
      <c r="FI18" s="189"/>
      <c r="FJ18" s="189"/>
      <c r="FK18" s="189"/>
      <c r="FL18" s="189"/>
      <c r="FM18" s="189"/>
      <c r="FN18" s="189"/>
      <c r="FO18" s="189"/>
      <c r="FP18" s="189"/>
      <c r="FQ18" s="189"/>
      <c r="FR18" s="189"/>
      <c r="FS18" s="189"/>
      <c r="FT18" s="189"/>
      <c r="FU18" s="189"/>
      <c r="FV18" s="189"/>
      <c r="FW18" s="189"/>
      <c r="FX18" s="189"/>
      <c r="FY18" s="189"/>
      <c r="FZ18" s="189"/>
      <c r="GA18" s="189"/>
      <c r="GB18" s="189"/>
      <c r="GC18" s="189"/>
      <c r="GD18" s="189"/>
      <c r="GE18" s="189"/>
      <c r="GF18" s="189"/>
      <c r="GG18" s="189"/>
      <c r="GH18" s="189"/>
      <c r="GI18" s="189"/>
      <c r="GJ18" s="189"/>
      <c r="GK18" s="189"/>
      <c r="GL18" s="189"/>
      <c r="GM18" s="189"/>
      <c r="GN18" s="189"/>
      <c r="GO18" s="189"/>
      <c r="GP18" s="189"/>
      <c r="GQ18" s="189"/>
      <c r="GR18" s="189"/>
      <c r="GS18" s="189"/>
      <c r="GT18" s="189"/>
      <c r="GU18" s="189"/>
      <c r="GV18" s="189"/>
      <c r="GW18" s="189"/>
      <c r="GX18" s="189"/>
      <c r="GY18" s="189"/>
      <c r="GZ18" s="189"/>
      <c r="HA18" s="189"/>
      <c r="HB18" s="189"/>
      <c r="HC18" s="189"/>
      <c r="HD18" s="189"/>
      <c r="HE18" s="189"/>
      <c r="HF18" s="189"/>
      <c r="HG18" s="189"/>
      <c r="HH18" s="189"/>
      <c r="HI18" s="189"/>
      <c r="HJ18" s="189"/>
      <c r="HK18" s="189"/>
      <c r="HL18" s="189"/>
      <c r="HM18" s="189"/>
      <c r="HN18" s="189"/>
      <c r="HO18" s="189"/>
      <c r="HP18" s="189"/>
      <c r="HQ18" s="189"/>
      <c r="HR18" s="189"/>
      <c r="HS18" s="189"/>
      <c r="HT18" s="189"/>
      <c r="HU18" s="189"/>
      <c r="HV18" s="189"/>
      <c r="HW18" s="189"/>
      <c r="HX18" s="189"/>
      <c r="HY18" s="189"/>
      <c r="HZ18" s="189"/>
      <c r="IA18" s="189"/>
      <c r="IB18" s="189"/>
      <c r="IC18" s="189"/>
      <c r="ID18" s="189"/>
      <c r="IE18" s="189"/>
      <c r="IF18" s="189"/>
      <c r="IG18" s="189"/>
      <c r="IH18" s="189"/>
      <c r="II18" s="189"/>
      <c r="IJ18" s="189"/>
      <c r="IK18" s="189"/>
      <c r="IL18" s="189"/>
      <c r="IM18" s="189"/>
    </row>
    <row r="19" spans="1:247" ht="27" customHeight="1">
      <c r="A19" s="349" t="s">
        <v>643</v>
      </c>
      <c r="B19" s="349"/>
      <c r="C19" s="349"/>
      <c r="D19" s="349"/>
      <c r="E19" s="349"/>
      <c r="F19" s="349"/>
      <c r="G19" s="349"/>
      <c r="H19" s="350"/>
      <c r="I19" s="350"/>
      <c r="J19" s="351"/>
      <c r="K19" s="351"/>
      <c r="L19" s="351"/>
      <c r="O19" s="63" t="s">
        <v>271</v>
      </c>
      <c r="P19" s="64"/>
      <c r="S19" s="63"/>
      <c r="T19" s="36"/>
    </row>
    <row r="20" spans="1:247" ht="19.899999999999999" customHeight="1">
      <c r="A20" s="352" t="s">
        <v>229</v>
      </c>
      <c r="B20" s="352">
        <v>2011</v>
      </c>
      <c r="C20" s="352">
        <v>2012</v>
      </c>
      <c r="D20" s="352">
        <v>2013</v>
      </c>
      <c r="E20" s="352">
        <v>2014</v>
      </c>
      <c r="F20" s="352">
        <v>2015</v>
      </c>
      <c r="G20" s="352">
        <v>2016</v>
      </c>
      <c r="H20" s="352">
        <v>2017</v>
      </c>
      <c r="I20" s="352">
        <v>2018</v>
      </c>
      <c r="J20" s="352">
        <v>2019</v>
      </c>
      <c r="K20" s="352">
        <v>2020</v>
      </c>
      <c r="L20" s="353">
        <v>2021</v>
      </c>
      <c r="S20" s="63"/>
      <c r="T20" s="36"/>
    </row>
    <row r="21" spans="1:247" s="33" customFormat="1" ht="15" customHeight="1">
      <c r="A21" s="354" t="s">
        <v>679</v>
      </c>
      <c r="B21" s="355">
        <v>9924697</v>
      </c>
      <c r="C21" s="355">
        <v>10849186</v>
      </c>
      <c r="D21" s="355">
        <v>11698045</v>
      </c>
      <c r="E21" s="355">
        <v>12329012</v>
      </c>
      <c r="F21" s="355">
        <v>12913416</v>
      </c>
      <c r="G21" s="355">
        <v>13352629</v>
      </c>
      <c r="H21" s="355">
        <v>13115945</v>
      </c>
      <c r="I21" s="355">
        <v>14218231</v>
      </c>
      <c r="J21" s="355">
        <v>13826757</v>
      </c>
      <c r="K21" s="355">
        <v>14154168</v>
      </c>
      <c r="L21" s="355">
        <v>15055602</v>
      </c>
      <c r="M21" s="63"/>
      <c r="N21" s="63"/>
      <c r="O21" s="63"/>
      <c r="P21" s="63"/>
      <c r="Q21" s="63"/>
      <c r="R21" s="63"/>
      <c r="S21" s="63"/>
      <c r="T21" s="36"/>
    </row>
    <row r="22" spans="1:247" s="33" customFormat="1" ht="15" customHeight="1">
      <c r="A22" s="354" t="s">
        <v>680</v>
      </c>
      <c r="B22" s="355">
        <v>9930526</v>
      </c>
      <c r="C22" s="355">
        <v>10739556</v>
      </c>
      <c r="D22" s="355">
        <v>11620928</v>
      </c>
      <c r="E22" s="355">
        <v>12355589</v>
      </c>
      <c r="F22" s="355">
        <v>12851205</v>
      </c>
      <c r="G22" s="355">
        <v>13258741</v>
      </c>
      <c r="H22" s="355">
        <v>13126079</v>
      </c>
      <c r="I22" s="355">
        <v>14127524</v>
      </c>
      <c r="J22" s="355">
        <v>13807689</v>
      </c>
      <c r="K22" s="355">
        <v>14211588</v>
      </c>
      <c r="L22" s="355">
        <v>15077515</v>
      </c>
      <c r="M22" s="63"/>
      <c r="N22" s="63"/>
      <c r="O22" s="63"/>
      <c r="P22" s="63"/>
      <c r="Q22" s="63"/>
      <c r="R22" s="63"/>
      <c r="S22" s="63"/>
      <c r="T22" s="36"/>
    </row>
    <row r="23" spans="1:247" s="33" customFormat="1" ht="15" customHeight="1">
      <c r="A23" s="354" t="s">
        <v>681</v>
      </c>
      <c r="B23" s="355">
        <v>10172623</v>
      </c>
      <c r="C23" s="355">
        <v>11145226</v>
      </c>
      <c r="D23" s="355">
        <v>11896801</v>
      </c>
      <c r="E23" s="355">
        <v>12566310</v>
      </c>
      <c r="F23" s="355">
        <v>13148326</v>
      </c>
      <c r="G23" s="355">
        <v>13503330</v>
      </c>
      <c r="H23" s="355">
        <v>13558783</v>
      </c>
      <c r="I23" s="355">
        <v>14325806</v>
      </c>
      <c r="J23" s="355">
        <v>13994899</v>
      </c>
      <c r="K23" s="355">
        <v>14339304</v>
      </c>
      <c r="L23" s="355">
        <v>15381821</v>
      </c>
      <c r="M23" s="63"/>
      <c r="N23" s="63"/>
      <c r="O23" s="63"/>
      <c r="P23" s="63"/>
      <c r="Q23" s="63"/>
      <c r="R23" s="63"/>
      <c r="S23" s="64"/>
      <c r="T23" s="36"/>
      <c r="U23" s="36"/>
      <c r="V23" s="36"/>
    </row>
    <row r="24" spans="1:247" s="36" customFormat="1" ht="15" customHeight="1">
      <c r="A24" s="354" t="s">
        <v>682</v>
      </c>
      <c r="B24" s="355">
        <v>10431423</v>
      </c>
      <c r="C24" s="355">
        <v>11408813</v>
      </c>
      <c r="D24" s="355">
        <v>12132681</v>
      </c>
      <c r="E24" s="355">
        <v>12730077</v>
      </c>
      <c r="F24" s="355">
        <v>13451823</v>
      </c>
      <c r="G24" s="355">
        <v>13665900</v>
      </c>
      <c r="H24" s="355">
        <v>13849359</v>
      </c>
      <c r="I24" s="355">
        <v>14527332</v>
      </c>
      <c r="J24" s="355">
        <v>14226393</v>
      </c>
      <c r="K24" s="355">
        <v>13847835</v>
      </c>
      <c r="L24" s="355">
        <v>15794188</v>
      </c>
      <c r="M24" s="63"/>
      <c r="N24" s="63"/>
      <c r="O24" s="63"/>
      <c r="P24" s="63"/>
      <c r="Q24" s="63"/>
      <c r="R24" s="63"/>
      <c r="S24" s="64"/>
    </row>
    <row r="25" spans="1:247" s="36" customFormat="1" ht="15" customHeight="1">
      <c r="A25" s="354" t="s">
        <v>683</v>
      </c>
      <c r="B25" s="355">
        <v>10675785</v>
      </c>
      <c r="C25" s="355">
        <v>11683952</v>
      </c>
      <c r="D25" s="355">
        <v>12216079</v>
      </c>
      <c r="E25" s="355">
        <v>12922571</v>
      </c>
      <c r="F25" s="355">
        <v>13585611</v>
      </c>
      <c r="G25" s="355">
        <v>13696518</v>
      </c>
      <c r="H25" s="355">
        <v>14105505</v>
      </c>
      <c r="I25" s="355">
        <v>14729306</v>
      </c>
      <c r="J25" s="355">
        <v>14324472</v>
      </c>
      <c r="K25" s="355">
        <v>13919211</v>
      </c>
      <c r="L25" s="355">
        <v>15853614</v>
      </c>
      <c r="M25" s="63"/>
      <c r="N25" s="63"/>
      <c r="O25" s="63"/>
      <c r="P25" s="63"/>
      <c r="Q25" s="63"/>
      <c r="R25" s="63"/>
      <c r="S25" s="64"/>
      <c r="U25" s="33"/>
      <c r="V25" s="33"/>
    </row>
    <row r="26" spans="1:247" s="36" customFormat="1" ht="15" customHeight="1">
      <c r="A26" s="354" t="s">
        <v>684</v>
      </c>
      <c r="B26" s="355">
        <v>10797104</v>
      </c>
      <c r="C26" s="355">
        <v>11796813</v>
      </c>
      <c r="D26" s="355">
        <v>12274403</v>
      </c>
      <c r="E26" s="355">
        <v>13034290</v>
      </c>
      <c r="F26" s="355">
        <v>13596512</v>
      </c>
      <c r="G26" s="355">
        <v>13686743</v>
      </c>
      <c r="H26" s="355">
        <v>14009873</v>
      </c>
      <c r="I26" s="355">
        <v>14570283</v>
      </c>
      <c r="J26" s="355">
        <v>14287607</v>
      </c>
      <c r="K26" s="355">
        <v>14431133</v>
      </c>
      <c r="L26" s="355">
        <v>16033979</v>
      </c>
      <c r="M26" s="63"/>
      <c r="N26" s="63"/>
      <c r="O26" s="63"/>
      <c r="P26" s="63"/>
      <c r="Q26" s="63"/>
      <c r="R26" s="63"/>
      <c r="S26" s="64"/>
      <c r="U26" s="33"/>
      <c r="V26" s="33"/>
    </row>
    <row r="27" spans="1:247" s="36" customFormat="1" ht="15" customHeight="1">
      <c r="A27" s="354" t="s">
        <v>685</v>
      </c>
      <c r="B27" s="355">
        <v>10789799</v>
      </c>
      <c r="C27" s="355">
        <v>11765998</v>
      </c>
      <c r="D27" s="355">
        <v>12200031</v>
      </c>
      <c r="E27" s="355">
        <v>12701507</v>
      </c>
      <c r="F27" s="355">
        <v>13318215</v>
      </c>
      <c r="G27" s="355">
        <v>13362031</v>
      </c>
      <c r="H27" s="355">
        <v>14195607</v>
      </c>
      <c r="I27" s="355">
        <v>14664384</v>
      </c>
      <c r="J27" s="355">
        <v>14198097</v>
      </c>
      <c r="K27" s="355">
        <v>14432781</v>
      </c>
      <c r="L27" s="355">
        <v>16015524</v>
      </c>
      <c r="M27" s="63"/>
      <c r="N27" s="63"/>
      <c r="O27" s="63"/>
      <c r="P27" s="63"/>
      <c r="Q27" s="63"/>
      <c r="R27" s="63"/>
      <c r="S27" s="64"/>
      <c r="U27" s="33"/>
      <c r="V27" s="33"/>
    </row>
    <row r="28" spans="1:247" s="36" customFormat="1" ht="15" customHeight="1">
      <c r="A28" s="354" t="s">
        <v>686</v>
      </c>
      <c r="B28" s="355">
        <v>10670583</v>
      </c>
      <c r="C28" s="355">
        <v>11464201</v>
      </c>
      <c r="D28" s="355">
        <v>12236880</v>
      </c>
      <c r="E28" s="355">
        <v>12884711</v>
      </c>
      <c r="F28" s="355">
        <v>13566414</v>
      </c>
      <c r="G28" s="355">
        <v>13471407</v>
      </c>
      <c r="H28" s="355">
        <v>14265038</v>
      </c>
      <c r="I28" s="355">
        <v>14482653</v>
      </c>
      <c r="J28" s="355">
        <v>14119665</v>
      </c>
      <c r="K28" s="355">
        <v>14749189</v>
      </c>
      <c r="L28" s="355">
        <f>+'4.4-a Sigortalı Sayıları'!O6</f>
        <v>16025300</v>
      </c>
      <c r="M28" s="63"/>
      <c r="N28" s="63"/>
      <c r="O28" s="63"/>
      <c r="P28" s="63"/>
      <c r="Q28" s="63"/>
      <c r="R28" s="63"/>
      <c r="S28" s="64"/>
      <c r="U28" s="33"/>
      <c r="V28" s="33"/>
    </row>
    <row r="29" spans="1:247" s="36" customFormat="1" ht="15" customHeight="1">
      <c r="A29" s="354" t="s">
        <v>687</v>
      </c>
      <c r="B29" s="355">
        <v>10936834</v>
      </c>
      <c r="C29" s="355">
        <v>11918235</v>
      </c>
      <c r="D29" s="355">
        <v>12523723</v>
      </c>
      <c r="E29" s="355">
        <v>13155308</v>
      </c>
      <c r="F29" s="355">
        <v>13489364</v>
      </c>
      <c r="G29" s="355">
        <v>13470684</v>
      </c>
      <c r="H29" s="355">
        <v>14547574</v>
      </c>
      <c r="I29" s="355">
        <v>14809349</v>
      </c>
      <c r="J29" s="355">
        <v>14440956</v>
      </c>
      <c r="K29" s="355">
        <v>14998852</v>
      </c>
      <c r="L29" s="355"/>
      <c r="M29" s="63"/>
      <c r="N29" s="63"/>
      <c r="O29" s="63"/>
      <c r="P29" s="63"/>
      <c r="Q29" s="63"/>
      <c r="R29" s="63"/>
      <c r="S29" s="64"/>
      <c r="U29" s="33"/>
      <c r="V29" s="33"/>
    </row>
    <row r="30" spans="1:247" s="33" customFormat="1" ht="15" customHeight="1">
      <c r="A30" s="354" t="s">
        <v>688</v>
      </c>
      <c r="B30" s="355">
        <v>10989171</v>
      </c>
      <c r="C30" s="355">
        <v>11629191</v>
      </c>
      <c r="D30" s="355">
        <v>12297151</v>
      </c>
      <c r="E30" s="355">
        <v>13072609</v>
      </c>
      <c r="F30" s="355">
        <v>13741124</v>
      </c>
      <c r="G30" s="355">
        <v>13660465</v>
      </c>
      <c r="H30" s="355">
        <v>14644895</v>
      </c>
      <c r="I30" s="355">
        <v>14695062</v>
      </c>
      <c r="J30" s="355">
        <v>14511611</v>
      </c>
      <c r="K30" s="355">
        <v>15371347</v>
      </c>
      <c r="L30" s="355"/>
      <c r="M30" s="63"/>
      <c r="N30" s="63"/>
      <c r="O30" s="63"/>
      <c r="P30" s="63"/>
      <c r="Q30" s="63"/>
      <c r="R30" s="63"/>
      <c r="S30" s="64"/>
      <c r="T30" s="36"/>
    </row>
    <row r="31" spans="1:247" s="33" customFormat="1" ht="15" customHeight="1">
      <c r="A31" s="354" t="s">
        <v>689</v>
      </c>
      <c r="B31" s="355">
        <v>10894322</v>
      </c>
      <c r="C31" s="355">
        <v>11878414</v>
      </c>
      <c r="D31" s="355">
        <v>12433976</v>
      </c>
      <c r="E31" s="355">
        <v>13100694</v>
      </c>
      <c r="F31" s="355">
        <v>13755572</v>
      </c>
      <c r="G31" s="355">
        <v>13583875</v>
      </c>
      <c r="H31" s="355">
        <v>14555878</v>
      </c>
      <c r="I31" s="355">
        <v>14448590</v>
      </c>
      <c r="J31" s="355">
        <v>14393707</v>
      </c>
      <c r="K31" s="355">
        <v>15175670</v>
      </c>
      <c r="L31" s="355"/>
      <c r="M31" s="63"/>
      <c r="N31" s="63"/>
      <c r="O31" s="63"/>
      <c r="P31" s="63"/>
      <c r="Q31" s="63"/>
      <c r="R31" s="63"/>
      <c r="S31" s="64"/>
      <c r="T31" s="36"/>
    </row>
    <row r="32" spans="1:247" s="33" customFormat="1" ht="15" customHeight="1">
      <c r="A32" s="354" t="s">
        <v>690</v>
      </c>
      <c r="B32" s="355">
        <v>10929461</v>
      </c>
      <c r="C32" s="355">
        <v>11821337</v>
      </c>
      <c r="D32" s="355">
        <v>12363785</v>
      </c>
      <c r="E32" s="355">
        <v>13093230</v>
      </c>
      <c r="F32" s="355">
        <v>13713717</v>
      </c>
      <c r="G32" s="355">
        <v>13415843</v>
      </c>
      <c r="H32" s="355">
        <v>14477817</v>
      </c>
      <c r="I32" s="355">
        <v>14229170</v>
      </c>
      <c r="J32" s="355">
        <v>14314313</v>
      </c>
      <c r="K32" s="355">
        <v>15203423</v>
      </c>
      <c r="L32" s="355" t="s">
        <v>271</v>
      </c>
      <c r="M32" s="63"/>
      <c r="N32" s="63"/>
      <c r="O32" s="63"/>
      <c r="P32" s="63"/>
      <c r="Q32" s="63"/>
      <c r="R32" s="63"/>
      <c r="S32" s="64"/>
      <c r="T32" s="36"/>
    </row>
    <row r="33" spans="1:22" s="136" customFormat="1" ht="14.25" customHeight="1">
      <c r="A33" s="706" t="s">
        <v>838</v>
      </c>
      <c r="B33" s="706"/>
      <c r="C33" s="706"/>
      <c r="D33" s="706"/>
      <c r="E33" s="706"/>
      <c r="F33" s="706"/>
      <c r="G33" s="706"/>
      <c r="H33" s="706"/>
      <c r="I33" s="706"/>
      <c r="J33" s="706"/>
      <c r="K33" s="139"/>
      <c r="L33" s="139"/>
      <c r="M33" s="140"/>
      <c r="N33" s="140"/>
      <c r="O33" s="140"/>
      <c r="P33" s="140"/>
      <c r="Q33" s="140"/>
      <c r="R33" s="140"/>
      <c r="S33" s="140"/>
    </row>
    <row r="34" spans="1:22" ht="34.9" customHeight="1">
      <c r="A34" s="349" t="s">
        <v>644</v>
      </c>
      <c r="B34" s="349"/>
      <c r="C34" s="349"/>
      <c r="D34" s="349"/>
      <c r="E34" s="349"/>
      <c r="F34" s="349"/>
      <c r="G34" s="349"/>
      <c r="H34" s="356"/>
      <c r="I34" s="357"/>
      <c r="J34" s="351"/>
      <c r="K34" s="351"/>
      <c r="L34" s="351"/>
      <c r="S34" s="63"/>
      <c r="T34" s="36"/>
    </row>
    <row r="35" spans="1:22" ht="19.899999999999999" customHeight="1">
      <c r="A35" s="352" t="s">
        <v>229</v>
      </c>
      <c r="B35" s="352">
        <v>2011</v>
      </c>
      <c r="C35" s="352">
        <v>2012</v>
      </c>
      <c r="D35" s="352">
        <v>2013</v>
      </c>
      <c r="E35" s="352">
        <v>2014</v>
      </c>
      <c r="F35" s="352">
        <v>2015</v>
      </c>
      <c r="G35" s="352">
        <v>2016</v>
      </c>
      <c r="H35" s="352">
        <v>2017</v>
      </c>
      <c r="I35" s="352">
        <v>2018</v>
      </c>
      <c r="J35" s="352">
        <v>2019</v>
      </c>
      <c r="K35" s="352">
        <v>2020</v>
      </c>
      <c r="L35" s="353">
        <v>2021</v>
      </c>
      <c r="S35" s="63"/>
      <c r="T35" s="36"/>
    </row>
    <row r="36" spans="1:22" ht="14.25" customHeight="1">
      <c r="A36" s="354" t="s">
        <v>679</v>
      </c>
      <c r="B36" s="355">
        <v>2991562</v>
      </c>
      <c r="C36" s="355">
        <v>3039975</v>
      </c>
      <c r="D36" s="355">
        <v>2963719</v>
      </c>
      <c r="E36" s="355">
        <v>2720965</v>
      </c>
      <c r="F36" s="355">
        <v>2821819</v>
      </c>
      <c r="G36" s="355">
        <v>2803728</v>
      </c>
      <c r="H36" s="355">
        <v>2520079</v>
      </c>
      <c r="I36" s="355">
        <v>2762901</v>
      </c>
      <c r="J36" s="355">
        <v>2791418</v>
      </c>
      <c r="K36" s="355">
        <v>2766914</v>
      </c>
      <c r="L36" s="355">
        <v>2893394</v>
      </c>
      <c r="S36" s="63"/>
      <c r="T36" s="36"/>
    </row>
    <row r="37" spans="1:22" ht="14.25" customHeight="1">
      <c r="A37" s="354" t="s">
        <v>680</v>
      </c>
      <c r="B37" s="355">
        <v>3027766</v>
      </c>
      <c r="C37" s="355">
        <v>3059708</v>
      </c>
      <c r="D37" s="355">
        <v>2969232</v>
      </c>
      <c r="E37" s="355">
        <v>2855300</v>
      </c>
      <c r="F37" s="355">
        <v>2914541</v>
      </c>
      <c r="G37" s="355">
        <v>2708174</v>
      </c>
      <c r="H37" s="355">
        <v>2698940</v>
      </c>
      <c r="I37" s="355">
        <v>2835795</v>
      </c>
      <c r="J37" s="355">
        <v>2801378</v>
      </c>
      <c r="K37" s="355">
        <v>2748447</v>
      </c>
      <c r="L37" s="355">
        <v>2918795</v>
      </c>
      <c r="S37" s="63"/>
      <c r="T37" s="36"/>
    </row>
    <row r="38" spans="1:22" ht="14.25" customHeight="1">
      <c r="A38" s="354" t="s">
        <v>681</v>
      </c>
      <c r="B38" s="355">
        <v>3059010</v>
      </c>
      <c r="C38" s="355">
        <v>3068170</v>
      </c>
      <c r="D38" s="355">
        <v>2973096</v>
      </c>
      <c r="E38" s="355">
        <v>2871284</v>
      </c>
      <c r="F38" s="355">
        <v>2898016</v>
      </c>
      <c r="G38" s="355">
        <v>2683978</v>
      </c>
      <c r="H38" s="355">
        <v>2734104</v>
      </c>
      <c r="I38" s="355">
        <v>2804909</v>
      </c>
      <c r="J38" s="355">
        <v>2793511</v>
      </c>
      <c r="K38" s="355">
        <v>2765787</v>
      </c>
      <c r="L38" s="355">
        <v>2938150</v>
      </c>
      <c r="S38" s="63"/>
      <c r="T38" s="36"/>
    </row>
    <row r="39" spans="1:22" s="36" customFormat="1" ht="14.25" customHeight="1">
      <c r="A39" s="354" t="s">
        <v>682</v>
      </c>
      <c r="B39" s="355">
        <v>3102039</v>
      </c>
      <c r="C39" s="355">
        <v>3058583</v>
      </c>
      <c r="D39" s="355">
        <v>2976760</v>
      </c>
      <c r="E39" s="355">
        <v>2815090</v>
      </c>
      <c r="F39" s="355">
        <v>2789168</v>
      </c>
      <c r="G39" s="355">
        <v>2671866</v>
      </c>
      <c r="H39" s="355">
        <v>2760089</v>
      </c>
      <c r="I39" s="355">
        <v>2812961</v>
      </c>
      <c r="J39" s="355">
        <v>2761695</v>
      </c>
      <c r="K39" s="355">
        <v>2784393</v>
      </c>
      <c r="L39" s="355">
        <v>2954314</v>
      </c>
      <c r="M39" s="63"/>
      <c r="N39" s="63"/>
      <c r="O39" s="63"/>
      <c r="P39" s="63"/>
      <c r="Q39" s="63"/>
      <c r="R39" s="63"/>
      <c r="S39" s="63"/>
    </row>
    <row r="40" spans="1:22" s="36" customFormat="1" ht="14.25" customHeight="1">
      <c r="A40" s="354" t="s">
        <v>683</v>
      </c>
      <c r="B40" s="355">
        <v>3103246</v>
      </c>
      <c r="C40" s="355">
        <v>3044795</v>
      </c>
      <c r="D40" s="355">
        <v>2981302</v>
      </c>
      <c r="E40" s="355">
        <v>2815276</v>
      </c>
      <c r="F40" s="355">
        <v>2874835</v>
      </c>
      <c r="G40" s="355">
        <v>2683126</v>
      </c>
      <c r="H40" s="355">
        <v>2771634</v>
      </c>
      <c r="I40" s="355">
        <v>2803693</v>
      </c>
      <c r="J40" s="355">
        <v>2838167</v>
      </c>
      <c r="K40" s="355">
        <v>2804352</v>
      </c>
      <c r="L40" s="355">
        <v>2926067</v>
      </c>
      <c r="M40" s="63"/>
      <c r="N40" s="63"/>
      <c r="O40" s="63"/>
      <c r="P40" s="63"/>
      <c r="Q40" s="63"/>
      <c r="R40" s="63"/>
      <c r="S40" s="63"/>
      <c r="U40" s="33"/>
      <c r="V40" s="33"/>
    </row>
    <row r="41" spans="1:22" s="36" customFormat="1" ht="14.25" customHeight="1">
      <c r="A41" s="354" t="s">
        <v>684</v>
      </c>
      <c r="B41" s="355">
        <v>3089309</v>
      </c>
      <c r="C41" s="355">
        <v>3040162</v>
      </c>
      <c r="D41" s="355">
        <v>2974355</v>
      </c>
      <c r="E41" s="355">
        <v>2816946</v>
      </c>
      <c r="F41" s="355">
        <v>2829934</v>
      </c>
      <c r="G41" s="355">
        <v>2679867</v>
      </c>
      <c r="H41" s="355">
        <v>2789173</v>
      </c>
      <c r="I41" s="355">
        <v>2702964</v>
      </c>
      <c r="J41" s="355">
        <v>2874942</v>
      </c>
      <c r="K41" s="355">
        <v>2822772</v>
      </c>
      <c r="L41" s="355">
        <v>2962449</v>
      </c>
      <c r="M41" s="63"/>
      <c r="N41" s="63"/>
      <c r="O41" s="63"/>
      <c r="P41" s="63"/>
      <c r="Q41" s="63"/>
      <c r="R41" s="63"/>
      <c r="S41" s="63"/>
      <c r="U41" s="33"/>
      <c r="V41" s="33"/>
    </row>
    <row r="42" spans="1:22" s="36" customFormat="1" ht="14.25" customHeight="1">
      <c r="A42" s="354" t="s">
        <v>685</v>
      </c>
      <c r="B42" s="355">
        <v>3053242</v>
      </c>
      <c r="C42" s="355">
        <v>3042931</v>
      </c>
      <c r="D42" s="355">
        <v>2970694</v>
      </c>
      <c r="E42" s="355">
        <v>2875917</v>
      </c>
      <c r="F42" s="355">
        <v>2838611</v>
      </c>
      <c r="G42" s="355">
        <v>2684141</v>
      </c>
      <c r="H42" s="355">
        <v>2751389</v>
      </c>
      <c r="I42" s="355">
        <v>2848614</v>
      </c>
      <c r="J42" s="355">
        <v>2835662</v>
      </c>
      <c r="K42" s="355">
        <v>2828024</v>
      </c>
      <c r="L42" s="355">
        <v>2960383</v>
      </c>
      <c r="M42" s="63"/>
      <c r="N42" s="63"/>
      <c r="O42" s="63"/>
      <c r="P42" s="63"/>
      <c r="Q42" s="63"/>
      <c r="R42" s="63"/>
      <c r="S42" s="63"/>
      <c r="U42" s="33"/>
      <c r="V42" s="33"/>
    </row>
    <row r="43" spans="1:22" s="36" customFormat="1" ht="14.25" customHeight="1">
      <c r="A43" s="354" t="s">
        <v>686</v>
      </c>
      <c r="B43" s="355">
        <v>3043525</v>
      </c>
      <c r="C43" s="355">
        <v>3038438</v>
      </c>
      <c r="D43" s="355">
        <v>2931681</v>
      </c>
      <c r="E43" s="355">
        <v>2909657</v>
      </c>
      <c r="F43" s="355">
        <v>2629792</v>
      </c>
      <c r="G43" s="355">
        <v>2690074</v>
      </c>
      <c r="H43" s="355">
        <v>2753919</v>
      </c>
      <c r="I43" s="355">
        <v>2844133</v>
      </c>
      <c r="J43" s="355">
        <v>2783315</v>
      </c>
      <c r="K43" s="355">
        <v>2851542</v>
      </c>
      <c r="L43" s="355">
        <f>+'5.4-b Sigortalı Sayıları'!O6</f>
        <v>2994151</v>
      </c>
      <c r="M43" s="63"/>
      <c r="N43" s="63"/>
      <c r="O43" s="63"/>
      <c r="P43" s="63"/>
      <c r="Q43" s="63"/>
      <c r="R43" s="63"/>
      <c r="S43" s="63"/>
      <c r="U43" s="33"/>
      <c r="V43" s="33"/>
    </row>
    <row r="44" spans="1:22" s="36" customFormat="1" ht="14.25" customHeight="1">
      <c r="A44" s="354" t="s">
        <v>687</v>
      </c>
      <c r="B44" s="355">
        <v>3020725</v>
      </c>
      <c r="C44" s="355">
        <v>3035071</v>
      </c>
      <c r="D44" s="355">
        <v>2883080</v>
      </c>
      <c r="E44" s="355">
        <v>2907549</v>
      </c>
      <c r="F44" s="355">
        <v>2841359</v>
      </c>
      <c r="G44" s="355">
        <v>2692666</v>
      </c>
      <c r="H44" s="355">
        <v>2772117</v>
      </c>
      <c r="I44" s="355">
        <v>2810852</v>
      </c>
      <c r="J44" s="355">
        <v>2783328</v>
      </c>
      <c r="K44" s="355">
        <v>2859258</v>
      </c>
      <c r="L44" s="355"/>
      <c r="M44" s="63"/>
      <c r="N44" s="63"/>
      <c r="O44" s="63"/>
      <c r="P44" s="63"/>
      <c r="Q44" s="63"/>
      <c r="R44" s="63"/>
      <c r="S44" s="63"/>
      <c r="U44" s="33"/>
      <c r="V44" s="33"/>
    </row>
    <row r="45" spans="1:22" s="33" customFormat="1" ht="14.25" customHeight="1">
      <c r="A45" s="354" t="s">
        <v>688</v>
      </c>
      <c r="B45" s="355">
        <v>3023173</v>
      </c>
      <c r="C45" s="355">
        <v>3013973</v>
      </c>
      <c r="D45" s="355">
        <v>2856746</v>
      </c>
      <c r="E45" s="355">
        <v>2924846</v>
      </c>
      <c r="F45" s="355">
        <v>2834268</v>
      </c>
      <c r="G45" s="355">
        <v>2695038</v>
      </c>
      <c r="H45" s="355">
        <v>2768836</v>
      </c>
      <c r="I45" s="355">
        <v>2904436</v>
      </c>
      <c r="J45" s="355">
        <v>2760621</v>
      </c>
      <c r="K45" s="355">
        <v>2869425</v>
      </c>
      <c r="L45" s="355"/>
      <c r="M45" s="63"/>
      <c r="N45" s="63"/>
      <c r="O45" s="63"/>
      <c r="P45" s="63"/>
      <c r="Q45" s="63"/>
      <c r="R45" s="63"/>
      <c r="S45" s="63"/>
      <c r="T45" s="36"/>
    </row>
    <row r="46" spans="1:22" s="33" customFormat="1" ht="14.25" customHeight="1">
      <c r="A46" s="354" t="s">
        <v>689</v>
      </c>
      <c r="B46" s="355">
        <v>3021556</v>
      </c>
      <c r="C46" s="355">
        <v>3004914</v>
      </c>
      <c r="D46" s="355">
        <v>2800861</v>
      </c>
      <c r="E46" s="355">
        <v>2868886</v>
      </c>
      <c r="F46" s="355">
        <v>2830809</v>
      </c>
      <c r="G46" s="355">
        <v>2706609</v>
      </c>
      <c r="H46" s="355">
        <v>2767790</v>
      </c>
      <c r="I46" s="355">
        <v>2879630</v>
      </c>
      <c r="J46" s="355">
        <v>2736801</v>
      </c>
      <c r="K46" s="355">
        <v>2806449</v>
      </c>
      <c r="L46" s="355"/>
      <c r="M46" s="63"/>
      <c r="N46" s="63"/>
      <c r="O46" s="63"/>
      <c r="P46" s="63"/>
      <c r="Q46" s="63"/>
      <c r="R46" s="63"/>
      <c r="S46" s="63"/>
      <c r="T46" s="36"/>
    </row>
    <row r="47" spans="1:22" s="33" customFormat="1" ht="14.25" customHeight="1">
      <c r="A47" s="354" t="s">
        <v>690</v>
      </c>
      <c r="B47" s="355">
        <v>3002517</v>
      </c>
      <c r="C47" s="355">
        <v>2967357</v>
      </c>
      <c r="D47" s="355">
        <v>2760917</v>
      </c>
      <c r="E47" s="355">
        <v>2827633</v>
      </c>
      <c r="F47" s="355">
        <v>2833035</v>
      </c>
      <c r="G47" s="355">
        <v>2701537</v>
      </c>
      <c r="H47" s="355">
        <v>2777484</v>
      </c>
      <c r="I47" s="355">
        <v>2833299</v>
      </c>
      <c r="J47" s="355">
        <v>2758067</v>
      </c>
      <c r="K47" s="355">
        <v>2720780</v>
      </c>
      <c r="L47" s="355"/>
      <c r="M47" s="63"/>
      <c r="N47" s="63"/>
      <c r="O47" s="63"/>
      <c r="P47" s="63"/>
      <c r="Q47" s="63"/>
      <c r="R47" s="63"/>
      <c r="S47" s="63"/>
      <c r="T47" s="36"/>
    </row>
    <row r="48" spans="1:22" ht="34.9" customHeight="1">
      <c r="A48" s="349" t="s">
        <v>645</v>
      </c>
      <c r="B48" s="349"/>
      <c r="C48" s="349"/>
      <c r="D48" s="349"/>
      <c r="E48" s="349"/>
      <c r="F48" s="349"/>
      <c r="G48" s="349"/>
      <c r="H48" s="351"/>
      <c r="I48" s="351"/>
      <c r="J48" s="351"/>
      <c r="K48" s="351"/>
      <c r="L48" s="351"/>
      <c r="S48" s="63"/>
      <c r="T48" s="36"/>
    </row>
    <row r="49" spans="1:256" ht="19.899999999999999" customHeight="1">
      <c r="A49" s="352" t="s">
        <v>229</v>
      </c>
      <c r="B49" s="352">
        <v>2011</v>
      </c>
      <c r="C49" s="352">
        <v>2012</v>
      </c>
      <c r="D49" s="352">
        <v>2013</v>
      </c>
      <c r="E49" s="352">
        <v>2014</v>
      </c>
      <c r="F49" s="352">
        <v>2015</v>
      </c>
      <c r="G49" s="352">
        <v>2016</v>
      </c>
      <c r="H49" s="352">
        <v>2017</v>
      </c>
      <c r="I49" s="352">
        <v>2018</v>
      </c>
      <c r="J49" s="352">
        <v>2019</v>
      </c>
      <c r="K49" s="352">
        <v>2020</v>
      </c>
      <c r="L49" s="353">
        <v>2021</v>
      </c>
      <c r="S49" s="63"/>
      <c r="T49" s="36"/>
    </row>
    <row r="50" spans="1:256" ht="15" customHeight="1">
      <c r="A50" s="354" t="s">
        <v>679</v>
      </c>
      <c r="B50" s="355">
        <v>2287487</v>
      </c>
      <c r="C50" s="355">
        <v>2563237</v>
      </c>
      <c r="D50" s="355">
        <v>2667984</v>
      </c>
      <c r="E50" s="355">
        <v>2838873</v>
      </c>
      <c r="F50" s="355">
        <v>2926680</v>
      </c>
      <c r="G50" s="355">
        <v>3034105</v>
      </c>
      <c r="H50" s="355">
        <v>2971096</v>
      </c>
      <c r="I50" s="355">
        <v>2989631</v>
      </c>
      <c r="J50" s="355">
        <v>3030725</v>
      </c>
      <c r="K50" s="355">
        <v>3110922</v>
      </c>
      <c r="L50" s="355">
        <v>3148682</v>
      </c>
      <c r="S50" s="63"/>
      <c r="T50" s="36"/>
    </row>
    <row r="51" spans="1:256" ht="15" customHeight="1">
      <c r="A51" s="354" t="s">
        <v>680</v>
      </c>
      <c r="B51" s="355">
        <v>2301439</v>
      </c>
      <c r="C51" s="355">
        <v>2576419</v>
      </c>
      <c r="D51" s="355">
        <v>2670744</v>
      </c>
      <c r="E51" s="355">
        <v>2836699</v>
      </c>
      <c r="F51" s="355">
        <v>2929385</v>
      </c>
      <c r="G51" s="355">
        <v>3059263</v>
      </c>
      <c r="H51" s="355">
        <v>2965218</v>
      </c>
      <c r="I51" s="355">
        <v>2996690</v>
      </c>
      <c r="J51" s="355">
        <v>3038819</v>
      </c>
      <c r="K51" s="355">
        <v>3115640</v>
      </c>
      <c r="L51" s="355">
        <v>3144723</v>
      </c>
      <c r="S51" s="63"/>
      <c r="T51" s="36"/>
    </row>
    <row r="52" spans="1:256" ht="15" customHeight="1">
      <c r="A52" s="354" t="s">
        <v>681</v>
      </c>
      <c r="B52" s="355">
        <v>2306478</v>
      </c>
      <c r="C52" s="355">
        <v>2574644</v>
      </c>
      <c r="D52" s="355">
        <v>2651342</v>
      </c>
      <c r="E52" s="355">
        <v>2849623</v>
      </c>
      <c r="F52" s="355">
        <v>2926533</v>
      </c>
      <c r="G52" s="355">
        <v>3068719</v>
      </c>
      <c r="H52" s="355">
        <v>2970810</v>
      </c>
      <c r="I52" s="355">
        <v>3006828</v>
      </c>
      <c r="J52" s="355">
        <v>3039681</v>
      </c>
      <c r="K52" s="355">
        <v>3108959</v>
      </c>
      <c r="L52" s="355">
        <v>3144608</v>
      </c>
      <c r="S52" s="63"/>
      <c r="T52" s="36"/>
    </row>
    <row r="53" spans="1:256" s="36" customFormat="1" ht="15" customHeight="1">
      <c r="A53" s="354" t="s">
        <v>682</v>
      </c>
      <c r="B53" s="355">
        <v>2305863</v>
      </c>
      <c r="C53" s="355">
        <v>2569269</v>
      </c>
      <c r="D53" s="355">
        <v>2649513</v>
      </c>
      <c r="E53" s="355">
        <v>2844868</v>
      </c>
      <c r="F53" s="355">
        <v>2928695</v>
      </c>
      <c r="G53" s="355">
        <v>3062031</v>
      </c>
      <c r="H53" s="355">
        <v>2969930</v>
      </c>
      <c r="I53" s="355">
        <v>3011373</v>
      </c>
      <c r="J53" s="355">
        <v>3050182</v>
      </c>
      <c r="K53" s="355">
        <v>3119852</v>
      </c>
      <c r="L53" s="355">
        <v>3148326</v>
      </c>
      <c r="M53" s="63"/>
      <c r="N53" s="63"/>
      <c r="O53" s="63"/>
      <c r="P53" s="63"/>
      <c r="Q53" s="63"/>
      <c r="R53" s="63"/>
      <c r="S53" s="63"/>
    </row>
    <row r="54" spans="1:256" s="36" customFormat="1" ht="15" customHeight="1">
      <c r="A54" s="354" t="s">
        <v>683</v>
      </c>
      <c r="B54" s="355">
        <v>2312096</v>
      </c>
      <c r="C54" s="355">
        <v>2574350</v>
      </c>
      <c r="D54" s="355">
        <v>2650756</v>
      </c>
      <c r="E54" s="355">
        <v>2849314</v>
      </c>
      <c r="F54" s="355">
        <v>2928677</v>
      </c>
      <c r="G54" s="355">
        <v>3063975</v>
      </c>
      <c r="H54" s="355">
        <v>2970555</v>
      </c>
      <c r="I54" s="355">
        <v>3014740</v>
      </c>
      <c r="J54" s="355">
        <v>3055833</v>
      </c>
      <c r="K54" s="355">
        <v>3119932</v>
      </c>
      <c r="L54" s="355">
        <v>3145479</v>
      </c>
      <c r="M54" s="63"/>
      <c r="N54" s="63"/>
      <c r="O54" s="63"/>
      <c r="P54" s="63"/>
      <c r="Q54" s="63"/>
      <c r="R54" s="63"/>
      <c r="S54" s="63"/>
      <c r="U54" s="33"/>
      <c r="V54" s="33"/>
    </row>
    <row r="55" spans="1:256" s="36" customFormat="1" ht="15" customHeight="1">
      <c r="A55" s="354" t="s">
        <v>684</v>
      </c>
      <c r="B55" s="355">
        <v>2370551</v>
      </c>
      <c r="C55" s="355">
        <v>2610813</v>
      </c>
      <c r="D55" s="355">
        <v>2663305</v>
      </c>
      <c r="E55" s="355">
        <v>2852087</v>
      </c>
      <c r="F55" s="355">
        <v>2936848</v>
      </c>
      <c r="G55" s="355">
        <v>3083240</v>
      </c>
      <c r="H55" s="355">
        <v>2976758</v>
      </c>
      <c r="I55" s="355">
        <v>3019444</v>
      </c>
      <c r="J55" s="355">
        <v>3058258</v>
      </c>
      <c r="K55" s="355">
        <v>3119541</v>
      </c>
      <c r="L55" s="355">
        <v>3148469</v>
      </c>
      <c r="M55" s="63"/>
      <c r="N55" s="63"/>
      <c r="O55" s="63"/>
      <c r="P55" s="63"/>
      <c r="Q55" s="63"/>
      <c r="R55" s="63"/>
      <c r="S55" s="63"/>
      <c r="U55" s="33"/>
      <c r="V55" s="33"/>
    </row>
    <row r="56" spans="1:256" s="36" customFormat="1" ht="15" customHeight="1">
      <c r="A56" s="354" t="s">
        <v>685</v>
      </c>
      <c r="B56" s="355">
        <v>2376533</v>
      </c>
      <c r="C56" s="355">
        <v>2613791</v>
      </c>
      <c r="D56" s="355">
        <v>2668898</v>
      </c>
      <c r="E56" s="355">
        <v>2864800</v>
      </c>
      <c r="F56" s="355">
        <v>2948014</v>
      </c>
      <c r="G56" s="355">
        <v>3071724</v>
      </c>
      <c r="H56" s="355">
        <v>2975092</v>
      </c>
      <c r="I56" s="355">
        <v>3010588</v>
      </c>
      <c r="J56" s="355">
        <v>3069057</v>
      </c>
      <c r="K56" s="355">
        <v>3119297</v>
      </c>
      <c r="L56" s="355">
        <v>3144628</v>
      </c>
      <c r="M56" s="63"/>
      <c r="N56" s="63"/>
      <c r="O56" s="63"/>
      <c r="P56" s="63"/>
      <c r="Q56" s="63"/>
      <c r="R56" s="63"/>
      <c r="S56" s="63"/>
      <c r="U56" s="33"/>
      <c r="V56" s="33"/>
    </row>
    <row r="57" spans="1:256" s="36" customFormat="1" ht="15" customHeight="1">
      <c r="A57" s="354" t="s">
        <v>686</v>
      </c>
      <c r="B57" s="355">
        <v>2509484</v>
      </c>
      <c r="C57" s="355">
        <v>2600540</v>
      </c>
      <c r="D57" s="355">
        <v>2663081</v>
      </c>
      <c r="E57" s="355">
        <v>2859563</v>
      </c>
      <c r="F57" s="355">
        <v>2949836</v>
      </c>
      <c r="G57" s="355">
        <v>3042243</v>
      </c>
      <c r="H57" s="355">
        <v>2960311</v>
      </c>
      <c r="I57" s="355">
        <v>2998531</v>
      </c>
      <c r="J57" s="355">
        <v>3042624</v>
      </c>
      <c r="K57" s="355">
        <v>3112875</v>
      </c>
      <c r="L57" s="355">
        <f>+'6.4-c Sigortalı Sayıları'!O6</f>
        <v>3133244</v>
      </c>
      <c r="M57" s="63"/>
      <c r="N57" s="63"/>
      <c r="O57" s="63"/>
      <c r="P57" s="63"/>
      <c r="Q57" s="63"/>
      <c r="R57" s="63"/>
      <c r="S57" s="63"/>
      <c r="U57" s="33"/>
      <c r="V57" s="33"/>
    </row>
    <row r="58" spans="1:256" s="36" customFormat="1" ht="15" customHeight="1">
      <c r="A58" s="354" t="s">
        <v>687</v>
      </c>
      <c r="B58" s="355">
        <v>2537648</v>
      </c>
      <c r="C58" s="355">
        <v>2613470</v>
      </c>
      <c r="D58" s="355">
        <v>2707070</v>
      </c>
      <c r="E58" s="355">
        <v>2879940</v>
      </c>
      <c r="F58" s="355">
        <v>2967562</v>
      </c>
      <c r="G58" s="355">
        <v>2992784</v>
      </c>
      <c r="H58" s="355">
        <v>2964754</v>
      </c>
      <c r="I58" s="355">
        <v>3001713</v>
      </c>
      <c r="J58" s="355">
        <v>3055436</v>
      </c>
      <c r="K58" s="355">
        <v>3112213</v>
      </c>
      <c r="L58" s="355"/>
      <c r="M58" s="63"/>
      <c r="N58" s="63"/>
      <c r="O58" s="63"/>
      <c r="P58" s="63"/>
      <c r="Q58" s="63"/>
      <c r="R58" s="63"/>
      <c r="S58" s="63"/>
      <c r="U58" s="33"/>
      <c r="V58" s="33"/>
    </row>
    <row r="59" spans="1:256" s="33" customFormat="1" ht="15" customHeight="1">
      <c r="A59" s="354" t="s">
        <v>688</v>
      </c>
      <c r="B59" s="355">
        <v>2579366</v>
      </c>
      <c r="C59" s="355">
        <v>2688851</v>
      </c>
      <c r="D59" s="355">
        <v>2756891</v>
      </c>
      <c r="E59" s="355">
        <v>2908367</v>
      </c>
      <c r="F59" s="355">
        <v>3071020</v>
      </c>
      <c r="G59" s="355">
        <v>2994165</v>
      </c>
      <c r="H59" s="355">
        <v>2976497</v>
      </c>
      <c r="I59" s="355">
        <v>3020919</v>
      </c>
      <c r="J59" s="355">
        <v>3075826</v>
      </c>
      <c r="K59" s="355">
        <v>3133911</v>
      </c>
      <c r="L59" s="355"/>
      <c r="M59" s="63"/>
      <c r="N59" s="63"/>
      <c r="O59" s="63"/>
      <c r="P59" s="63"/>
      <c r="Q59" s="63"/>
      <c r="R59" s="63"/>
      <c r="S59" s="63"/>
      <c r="T59" s="36"/>
    </row>
    <row r="60" spans="1:256" s="33" customFormat="1" ht="15" customHeight="1">
      <c r="A60" s="354" t="s">
        <v>689</v>
      </c>
      <c r="B60" s="355">
        <v>2543634</v>
      </c>
      <c r="C60" s="355">
        <v>2622715</v>
      </c>
      <c r="D60" s="355">
        <v>2766055</v>
      </c>
      <c r="E60" s="355">
        <v>2929226</v>
      </c>
      <c r="F60" s="355">
        <v>2996123</v>
      </c>
      <c r="G60" s="355">
        <v>2985474</v>
      </c>
      <c r="H60" s="355">
        <v>2979048</v>
      </c>
      <c r="I60" s="355">
        <v>3021127</v>
      </c>
      <c r="J60" s="355">
        <v>3083315</v>
      </c>
      <c r="K60" s="355">
        <v>3143475</v>
      </c>
      <c r="L60" s="355"/>
      <c r="M60" s="63"/>
      <c r="N60" s="63"/>
      <c r="O60" s="63"/>
      <c r="P60" s="63"/>
      <c r="Q60" s="63"/>
      <c r="R60" s="63"/>
      <c r="S60" s="63"/>
      <c r="T60" s="36"/>
      <c r="W60" s="296"/>
      <c r="X60" s="297"/>
      <c r="Y60" s="297"/>
      <c r="Z60" s="297"/>
      <c r="AA60" s="297"/>
      <c r="AB60" s="297"/>
      <c r="AC60" s="297"/>
      <c r="AD60" s="297"/>
      <c r="AE60" s="297"/>
      <c r="AF60" s="297"/>
      <c r="AG60" s="297"/>
      <c r="AH60" s="296"/>
      <c r="AI60" s="297"/>
      <c r="AJ60" s="297"/>
      <c r="AK60" s="297"/>
      <c r="AL60" s="297"/>
      <c r="AM60" s="297"/>
      <c r="AN60" s="297"/>
      <c r="AO60" s="297"/>
      <c r="AP60" s="297"/>
      <c r="AQ60" s="297"/>
      <c r="AR60" s="297"/>
      <c r="AS60" s="296"/>
      <c r="AT60" s="297"/>
      <c r="AU60" s="297"/>
      <c r="AV60" s="297"/>
      <c r="AW60" s="297"/>
      <c r="AX60" s="297"/>
      <c r="AY60" s="297"/>
      <c r="AZ60" s="297"/>
      <c r="BA60" s="297"/>
      <c r="BB60" s="297"/>
      <c r="BC60" s="297"/>
      <c r="BD60" s="296"/>
      <c r="BE60" s="297"/>
      <c r="BF60" s="297"/>
      <c r="BG60" s="297"/>
      <c r="BH60" s="297"/>
      <c r="BI60" s="297"/>
      <c r="BJ60" s="297"/>
      <c r="BK60" s="297"/>
      <c r="BL60" s="297"/>
      <c r="BM60" s="297"/>
      <c r="BN60" s="297"/>
      <c r="BO60" s="296"/>
      <c r="BP60" s="297"/>
      <c r="BQ60" s="297"/>
      <c r="BR60" s="297"/>
      <c r="BS60" s="297"/>
      <c r="BT60" s="297"/>
      <c r="BU60" s="297"/>
      <c r="BV60" s="297"/>
      <c r="BW60" s="297"/>
      <c r="BX60" s="297"/>
      <c r="BY60" s="297"/>
      <c r="BZ60" s="296"/>
      <c r="CA60" s="297"/>
      <c r="CB60" s="297"/>
      <c r="CC60" s="297"/>
      <c r="CD60" s="297"/>
      <c r="CE60" s="297"/>
      <c r="CF60" s="297"/>
      <c r="CG60" s="297"/>
      <c r="CH60" s="297"/>
      <c r="CI60" s="297"/>
      <c r="CJ60" s="297"/>
      <c r="CK60" s="296"/>
      <c r="CL60" s="297"/>
      <c r="CM60" s="297"/>
      <c r="CN60" s="297"/>
      <c r="CO60" s="297"/>
      <c r="CP60" s="297"/>
      <c r="CQ60" s="297"/>
      <c r="CR60" s="297"/>
      <c r="CS60" s="297"/>
      <c r="CT60" s="282"/>
      <c r="CU60" s="278"/>
      <c r="CV60" s="283"/>
      <c r="CW60" s="282"/>
      <c r="CX60" s="281"/>
      <c r="CY60" s="281"/>
      <c r="CZ60" s="281"/>
      <c r="DA60" s="281"/>
      <c r="DB60" s="281"/>
      <c r="DC60" s="281"/>
      <c r="DD60" s="281"/>
      <c r="DE60" s="281"/>
      <c r="DF60" s="278"/>
      <c r="DG60" s="283"/>
      <c r="DH60" s="282"/>
      <c r="DI60" s="281"/>
      <c r="DJ60" s="281"/>
      <c r="DK60" s="281"/>
      <c r="DL60" s="281"/>
      <c r="DM60" s="281"/>
      <c r="DN60" s="281"/>
      <c r="DO60" s="281"/>
      <c r="DP60" s="281"/>
      <c r="DQ60" s="278"/>
      <c r="DR60" s="283"/>
      <c r="DS60" s="282"/>
      <c r="DT60" s="281"/>
      <c r="DU60" s="281"/>
      <c r="DV60" s="281"/>
      <c r="DW60" s="281"/>
      <c r="DX60" s="281"/>
      <c r="DY60" s="281"/>
      <c r="DZ60" s="281"/>
      <c r="EA60" s="281"/>
      <c r="EB60" s="278"/>
      <c r="EC60" s="283"/>
      <c r="ED60" s="282"/>
      <c r="EE60" s="281"/>
      <c r="EF60" s="281"/>
      <c r="EG60" s="281"/>
      <c r="EH60" s="281"/>
      <c r="EI60" s="281"/>
      <c r="EJ60" s="281"/>
      <c r="EK60" s="281"/>
      <c r="EL60" s="281"/>
      <c r="EM60" s="278"/>
      <c r="EN60" s="283"/>
      <c r="EO60" s="282"/>
      <c r="EP60" s="281"/>
      <c r="EQ60" s="281"/>
      <c r="ER60" s="281"/>
      <c r="ES60" s="281"/>
      <c r="ET60" s="281"/>
      <c r="EU60" s="281"/>
      <c r="EV60" s="281"/>
      <c r="EW60" s="281"/>
      <c r="EX60" s="278"/>
      <c r="EY60" s="283"/>
      <c r="EZ60" s="282"/>
      <c r="FA60" s="281"/>
      <c r="FB60" s="281"/>
      <c r="FC60" s="281"/>
      <c r="FD60" s="281"/>
      <c r="FE60" s="281"/>
      <c r="FF60" s="281"/>
      <c r="FG60" s="281"/>
      <c r="FH60" s="281"/>
      <c r="FI60" s="278"/>
      <c r="FJ60" s="283"/>
      <c r="FK60" s="282"/>
      <c r="FL60" s="281"/>
      <c r="FM60" s="281"/>
      <c r="FN60" s="281"/>
      <c r="FO60" s="281"/>
      <c r="FP60" s="281"/>
      <c r="FQ60" s="281"/>
      <c r="FR60" s="281"/>
      <c r="FS60" s="281"/>
      <c r="FT60" s="278"/>
      <c r="FU60" s="283"/>
      <c r="FV60" s="282"/>
      <c r="FW60" s="281"/>
      <c r="FX60" s="281"/>
      <c r="FY60" s="281"/>
      <c r="FZ60" s="281"/>
      <c r="GA60" s="281"/>
      <c r="GB60" s="281"/>
      <c r="GC60" s="281"/>
      <c r="GD60" s="281"/>
      <c r="GE60" s="278"/>
      <c r="GF60" s="283"/>
      <c r="GG60" s="282"/>
      <c r="GH60" s="281"/>
      <c r="GI60" s="281"/>
      <c r="GJ60" s="281"/>
      <c r="GK60" s="281"/>
      <c r="GL60" s="281"/>
      <c r="GM60" s="281"/>
      <c r="GN60" s="281"/>
      <c r="GO60" s="281"/>
      <c r="GP60" s="278"/>
      <c r="GQ60" s="283"/>
      <c r="GR60" s="282"/>
      <c r="GS60" s="281"/>
      <c r="GT60" s="281"/>
      <c r="GU60" s="281"/>
      <c r="GV60" s="281"/>
      <c r="GW60" s="281"/>
      <c r="GX60" s="281"/>
      <c r="GY60" s="281"/>
      <c r="GZ60" s="281"/>
      <c r="HA60" s="278"/>
      <c r="HB60" s="283"/>
      <c r="HC60" s="282"/>
      <c r="HD60" s="281"/>
      <c r="HE60" s="281"/>
      <c r="HF60" s="281"/>
      <c r="HG60" s="281"/>
      <c r="HH60" s="281"/>
      <c r="HI60" s="281"/>
      <c r="HJ60" s="281"/>
      <c r="HK60" s="281"/>
      <c r="HL60" s="278"/>
      <c r="HM60" s="283"/>
      <c r="HN60" s="282"/>
      <c r="HO60" s="281"/>
      <c r="HP60" s="281"/>
      <c r="HQ60" s="281"/>
      <c r="HR60" s="281"/>
      <c r="HS60" s="281"/>
      <c r="HT60" s="281"/>
      <c r="HU60" s="281"/>
      <c r="HV60" s="281"/>
      <c r="HW60" s="278"/>
      <c r="HX60" s="283"/>
      <c r="HY60" s="282"/>
      <c r="HZ60" s="281"/>
      <c r="IA60" s="281"/>
      <c r="IB60" s="281"/>
      <c r="IC60" s="281"/>
      <c r="ID60" s="281"/>
      <c r="IE60" s="281"/>
      <c r="IF60" s="281"/>
      <c r="IG60" s="281"/>
      <c r="IH60" s="278"/>
      <c r="II60" s="283"/>
      <c r="IJ60" s="282"/>
      <c r="IK60" s="281"/>
      <c r="IL60" s="281"/>
      <c r="IM60" s="281"/>
      <c r="IN60" s="281"/>
      <c r="IO60" s="281"/>
      <c r="IP60" s="281"/>
      <c r="IQ60" s="281"/>
      <c r="IR60" s="281"/>
      <c r="IS60" s="278"/>
      <c r="IT60" s="283"/>
      <c r="IU60" s="282"/>
      <c r="IV60" s="281"/>
    </row>
    <row r="61" spans="1:256" s="33" customFormat="1" ht="15" customHeight="1">
      <c r="A61" s="354" t="s">
        <v>690</v>
      </c>
      <c r="B61" s="355">
        <v>2554200</v>
      </c>
      <c r="C61" s="355">
        <v>2662608</v>
      </c>
      <c r="D61" s="355">
        <v>2822178</v>
      </c>
      <c r="E61" s="355">
        <v>2909003</v>
      </c>
      <c r="F61" s="355">
        <v>3031979</v>
      </c>
      <c r="G61" s="355">
        <v>2981646</v>
      </c>
      <c r="H61" s="355">
        <v>2986088</v>
      </c>
      <c r="I61" s="355">
        <v>3031311</v>
      </c>
      <c r="J61" s="355">
        <v>3100511</v>
      </c>
      <c r="K61" s="355">
        <v>3140410</v>
      </c>
      <c r="L61" s="355"/>
      <c r="M61" s="63"/>
      <c r="N61" s="63"/>
      <c r="O61" s="63"/>
      <c r="P61" s="63"/>
      <c r="Q61" s="63"/>
      <c r="R61" s="63"/>
      <c r="S61" s="63"/>
      <c r="T61" s="36"/>
    </row>
    <row r="62" spans="1:256" ht="18" customHeight="1">
      <c r="A62" s="705"/>
      <c r="B62" s="705"/>
      <c r="C62" s="705"/>
      <c r="D62" s="705"/>
      <c r="E62" s="705"/>
      <c r="F62" s="705"/>
      <c r="G62" s="705"/>
      <c r="H62" s="705"/>
      <c r="I62" s="705"/>
      <c r="J62" s="66"/>
      <c r="K62" s="66"/>
      <c r="L62" s="66"/>
      <c r="M62" s="66"/>
      <c r="N62" s="66"/>
      <c r="T62" s="12"/>
      <c r="U62" s="12"/>
    </row>
    <row r="63" spans="1:256">
      <c r="A63" s="704"/>
      <c r="B63" s="704"/>
      <c r="C63" s="704"/>
      <c r="D63" s="704"/>
      <c r="E63" s="704"/>
      <c r="F63" s="704"/>
      <c r="G63" s="704"/>
    </row>
    <row r="64" spans="1:256">
      <c r="A64" s="3"/>
      <c r="D64" s="67"/>
      <c r="I64" s="67"/>
      <c r="K64" s="67" t="s">
        <v>271</v>
      </c>
      <c r="L64" s="67" t="s">
        <v>271</v>
      </c>
    </row>
    <row r="65" spans="1:9">
      <c r="A65" s="3"/>
      <c r="D65" s="67"/>
      <c r="E65" s="67"/>
      <c r="F65" s="67"/>
      <c r="H65" s="26" t="s">
        <v>271</v>
      </c>
    </row>
    <row r="66" spans="1:9">
      <c r="A66" s="3"/>
      <c r="D66" s="67"/>
      <c r="E66" s="67"/>
      <c r="F66" s="67"/>
      <c r="H66" s="67"/>
      <c r="I66" s="67"/>
    </row>
    <row r="67" spans="1:9">
      <c r="A67" s="3"/>
      <c r="D67" s="67"/>
      <c r="E67" s="67"/>
      <c r="F67" s="67"/>
      <c r="H67" s="67"/>
    </row>
    <row r="68" spans="1:9">
      <c r="A68" s="3"/>
      <c r="D68" s="67"/>
      <c r="H68" s="67"/>
    </row>
    <row r="69" spans="1:9">
      <c r="A69" s="3"/>
      <c r="D69" s="67"/>
      <c r="H69" s="67"/>
    </row>
    <row r="70" spans="1:9">
      <c r="A70" s="3"/>
      <c r="D70" s="67"/>
      <c r="H70" s="67"/>
    </row>
    <row r="71" spans="1:9">
      <c r="A71" s="3"/>
      <c r="D71" s="67"/>
      <c r="H71" s="67"/>
    </row>
    <row r="72" spans="1:9">
      <c r="A72" s="3"/>
      <c r="H72" s="67"/>
    </row>
    <row r="77" spans="1:9">
      <c r="C77" s="67"/>
      <c r="D77" s="67"/>
      <c r="E77" s="67"/>
      <c r="F77" s="67"/>
    </row>
    <row r="78" spans="1:9">
      <c r="C78" s="67"/>
      <c r="D78" s="67"/>
      <c r="E78" s="67"/>
      <c r="F78" s="67"/>
    </row>
    <row r="79" spans="1:9">
      <c r="C79" s="67"/>
      <c r="D79" s="67"/>
      <c r="E79" s="67"/>
      <c r="F79" s="67"/>
    </row>
    <row r="80" spans="1:9">
      <c r="C80" s="67"/>
      <c r="D80" s="67"/>
      <c r="E80" s="67"/>
      <c r="F80" s="67"/>
    </row>
    <row r="81" spans="3:6">
      <c r="C81" s="67"/>
      <c r="D81" s="67"/>
      <c r="E81" s="67"/>
      <c r="F81" s="67"/>
    </row>
    <row r="82" spans="3:6">
      <c r="C82" s="67"/>
      <c r="D82" s="67"/>
      <c r="E82" s="67"/>
      <c r="F82" s="67"/>
    </row>
    <row r="83" spans="3:6">
      <c r="C83" s="67"/>
      <c r="D83" s="67"/>
      <c r="E83" s="67"/>
      <c r="F83" s="67"/>
    </row>
    <row r="84" spans="3:6">
      <c r="C84" s="67"/>
      <c r="D84" s="67"/>
      <c r="E84" s="67"/>
      <c r="F84" s="67"/>
    </row>
    <row r="85" spans="3:6">
      <c r="C85" s="67"/>
      <c r="D85" s="67"/>
      <c r="E85" s="67"/>
      <c r="F85" s="67"/>
    </row>
    <row r="86" spans="3:6">
      <c r="C86" s="67"/>
      <c r="D86" s="67"/>
      <c r="E86" s="67"/>
      <c r="F86" s="67"/>
    </row>
    <row r="87" spans="3:6">
      <c r="C87" s="67"/>
      <c r="D87" s="67"/>
      <c r="E87" s="67"/>
      <c r="F87" s="67"/>
    </row>
    <row r="88" spans="3:6">
      <c r="C88" s="67"/>
      <c r="D88" s="67"/>
      <c r="E88" s="67"/>
      <c r="F88" s="67"/>
    </row>
    <row r="89" spans="3:6">
      <c r="C89" s="67"/>
      <c r="D89" s="67"/>
      <c r="E89" s="67"/>
      <c r="F89" s="67"/>
    </row>
    <row r="90" spans="3:6">
      <c r="C90" s="67"/>
      <c r="D90" s="67"/>
      <c r="E90" s="67"/>
      <c r="F90" s="67"/>
    </row>
    <row r="91" spans="3:6">
      <c r="C91" s="67"/>
      <c r="D91" s="67"/>
      <c r="E91" s="67"/>
      <c r="F91" s="67"/>
    </row>
    <row r="92" spans="3:6">
      <c r="C92" s="67"/>
      <c r="D92" s="67"/>
      <c r="E92" s="67"/>
      <c r="F92" s="67"/>
    </row>
    <row r="93" spans="3:6">
      <c r="C93" s="67"/>
      <c r="D93" s="67"/>
      <c r="E93" s="67"/>
      <c r="F93" s="67"/>
    </row>
    <row r="94" spans="3:6">
      <c r="C94" s="67"/>
      <c r="D94" s="67"/>
      <c r="E94" s="67"/>
      <c r="F94" s="67"/>
    </row>
    <row r="95" spans="3:6">
      <c r="C95" s="67"/>
      <c r="D95" s="67"/>
      <c r="E95" s="67"/>
      <c r="F95" s="67"/>
    </row>
  </sheetData>
  <mergeCells count="4">
    <mergeCell ref="A2:H2"/>
    <mergeCell ref="A63:G63"/>
    <mergeCell ref="A62:I62"/>
    <mergeCell ref="A33:J33"/>
  </mergeCells>
  <phoneticPr fontId="6" type="noConversion"/>
  <pageMargins left="0" right="0" top="0" bottom="0" header="0" footer="0"/>
  <pageSetup paperSize="9" scale="5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10">
    <tabColor theme="3" tint="0.59999389629810485"/>
  </sheetPr>
  <dimension ref="A1:GD50"/>
  <sheetViews>
    <sheetView showGridLines="0" zoomScaleNormal="100" zoomScaleSheetLayoutView="100" workbookViewId="0">
      <selection activeCell="A7" sqref="A7"/>
    </sheetView>
  </sheetViews>
  <sheetFormatPr defaultColWidth="9.28515625" defaultRowHeight="15.75"/>
  <cols>
    <col min="1" max="1" width="5" style="244" customWidth="1"/>
    <col min="2" max="2" width="56.140625" style="245" customWidth="1"/>
    <col min="3" max="15" width="18.42578125" style="30" customWidth="1"/>
    <col min="16" max="16" width="11.7109375" style="30" customWidth="1"/>
    <col min="17" max="17" width="19.7109375" style="30" customWidth="1"/>
    <col min="18" max="18" width="13.7109375" style="30" hidden="1" customWidth="1"/>
    <col min="19" max="19" width="12.7109375" style="30" hidden="1" customWidth="1"/>
    <col min="20" max="23" width="11.28515625" style="30" bestFit="1" customWidth="1"/>
    <col min="24" max="16384" width="9.28515625" style="30"/>
  </cols>
  <sheetData>
    <row r="1" spans="1:186" ht="19.149999999999999" customHeight="1"/>
    <row r="2" spans="1:186" ht="27" customHeight="1">
      <c r="A2" s="62" t="s">
        <v>353</v>
      </c>
      <c r="B2" s="246"/>
      <c r="C2" s="68"/>
      <c r="D2" s="68"/>
      <c r="E2" s="68"/>
      <c r="F2" s="68"/>
      <c r="G2" s="68"/>
      <c r="H2" s="68" t="s">
        <v>271</v>
      </c>
      <c r="I2" s="68"/>
      <c r="J2" s="68"/>
      <c r="K2" s="68"/>
      <c r="L2" s="68"/>
      <c r="M2" s="68"/>
      <c r="N2" s="68"/>
      <c r="O2" s="68"/>
    </row>
    <row r="3" spans="1:186" s="131" customFormat="1" ht="15" customHeight="1">
      <c r="A3" s="188" t="s">
        <v>744</v>
      </c>
      <c r="B3" s="247"/>
      <c r="C3" s="194"/>
      <c r="D3" s="194"/>
      <c r="E3" s="194"/>
      <c r="F3" s="194"/>
      <c r="G3" s="194"/>
      <c r="H3" s="194" t="s">
        <v>271</v>
      </c>
      <c r="I3" s="194"/>
      <c r="J3" s="194"/>
      <c r="K3" s="194"/>
      <c r="L3" s="194"/>
      <c r="M3" s="194"/>
      <c r="N3" s="194"/>
      <c r="O3" s="194"/>
    </row>
    <row r="4" spans="1:186" s="70" customFormat="1" ht="38.25" customHeight="1">
      <c r="A4" s="707" t="s">
        <v>370</v>
      </c>
      <c r="B4" s="708"/>
      <c r="C4" s="359">
        <v>2009</v>
      </c>
      <c r="D4" s="359">
        <v>2010</v>
      </c>
      <c r="E4" s="359">
        <v>2011</v>
      </c>
      <c r="F4" s="359">
        <v>2012</v>
      </c>
      <c r="G4" s="359">
        <v>2013</v>
      </c>
      <c r="H4" s="359">
        <v>2014</v>
      </c>
      <c r="I4" s="359">
        <v>2015</v>
      </c>
      <c r="J4" s="359">
        <v>2016</v>
      </c>
      <c r="K4" s="359">
        <v>2017</v>
      </c>
      <c r="L4" s="359">
        <v>2018</v>
      </c>
      <c r="M4" s="359">
        <v>2019</v>
      </c>
      <c r="N4" s="359">
        <v>2020</v>
      </c>
      <c r="O4" s="359" t="s">
        <v>886</v>
      </c>
      <c r="P4" s="9"/>
      <c r="Q4" s="9"/>
      <c r="R4" s="9"/>
      <c r="S4" s="6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row>
    <row r="5" spans="1:186" s="9" customFormat="1" ht="21.75" customHeight="1">
      <c r="A5" s="360" t="s">
        <v>649</v>
      </c>
      <c r="B5" s="361"/>
      <c r="C5" s="362">
        <v>15096728</v>
      </c>
      <c r="D5" s="362">
        <v>16196304</v>
      </c>
      <c r="E5" s="362">
        <v>17374631</v>
      </c>
      <c r="F5" s="362">
        <v>18352859</v>
      </c>
      <c r="G5" s="362">
        <v>18886989</v>
      </c>
      <c r="H5" s="362">
        <v>19821822</v>
      </c>
      <c r="I5" s="362">
        <v>20773227</v>
      </c>
      <c r="J5" s="362">
        <v>21131838</v>
      </c>
      <c r="K5" s="362">
        <v>22280463</v>
      </c>
      <c r="L5" s="362">
        <v>22072840</v>
      </c>
      <c r="M5" s="362">
        <v>22000964</v>
      </c>
      <c r="N5" s="362">
        <v>23344547</v>
      </c>
      <c r="O5" s="362">
        <v>23988707</v>
      </c>
      <c r="P5" s="69"/>
      <c r="S5" s="69" t="s">
        <v>271</v>
      </c>
    </row>
    <row r="6" spans="1:186" s="31" customFormat="1" ht="17.25" customHeight="1">
      <c r="A6" s="363"/>
      <c r="B6" s="364" t="s">
        <v>651</v>
      </c>
      <c r="C6" s="365">
        <v>14091527</v>
      </c>
      <c r="D6" s="365">
        <v>15245933</v>
      </c>
      <c r="E6" s="365">
        <v>16486178</v>
      </c>
      <c r="F6" s="365">
        <v>17451302</v>
      </c>
      <c r="G6" s="365">
        <v>17946880</v>
      </c>
      <c r="H6" s="365">
        <v>18829866</v>
      </c>
      <c r="I6" s="365">
        <v>19578731</v>
      </c>
      <c r="J6" s="365">
        <v>19099026</v>
      </c>
      <c r="K6" s="365">
        <v>20241389</v>
      </c>
      <c r="L6" s="365">
        <v>20093780</v>
      </c>
      <c r="M6" s="365">
        <v>20172891</v>
      </c>
      <c r="N6" s="365">
        <v>21064613</v>
      </c>
      <c r="O6" s="365">
        <v>22152695</v>
      </c>
      <c r="P6" s="29"/>
      <c r="S6" s="29"/>
    </row>
    <row r="7" spans="1:186" s="31" customFormat="1" ht="38.25" customHeight="1">
      <c r="A7" s="366"/>
      <c r="B7" s="367" t="s">
        <v>650</v>
      </c>
      <c r="C7" s="365">
        <v>13061379</v>
      </c>
      <c r="D7" s="365">
        <v>14130454</v>
      </c>
      <c r="E7" s="365">
        <v>15351842</v>
      </c>
      <c r="F7" s="365">
        <v>16382998</v>
      </c>
      <c r="G7" s="365">
        <v>17007902</v>
      </c>
      <c r="H7" s="365">
        <v>17949951</v>
      </c>
      <c r="I7" s="365">
        <v>18766853</v>
      </c>
      <c r="J7" s="365">
        <v>18367294</v>
      </c>
      <c r="K7" s="365">
        <v>19511173</v>
      </c>
      <c r="L7" s="365">
        <v>19374552</v>
      </c>
      <c r="M7" s="365">
        <v>19542660</v>
      </c>
      <c r="N7" s="365">
        <v>20490475</v>
      </c>
      <c r="O7" s="365">
        <v>21589138</v>
      </c>
      <c r="S7" s="29"/>
      <c r="T7" s="29"/>
    </row>
    <row r="8" spans="1:186" s="31" customFormat="1" ht="30" customHeight="1">
      <c r="A8" s="366"/>
      <c r="B8" s="368" t="s">
        <v>652</v>
      </c>
      <c r="C8" s="365">
        <v>1014948</v>
      </c>
      <c r="D8" s="365">
        <v>1101131</v>
      </c>
      <c r="E8" s="365">
        <v>1121777</v>
      </c>
      <c r="F8" s="365">
        <v>1056852</v>
      </c>
      <c r="G8" s="365">
        <v>928454</v>
      </c>
      <c r="H8" s="365">
        <v>864468</v>
      </c>
      <c r="I8" s="365">
        <v>797334</v>
      </c>
      <c r="J8" s="365">
        <v>717876</v>
      </c>
      <c r="K8" s="365">
        <v>705592</v>
      </c>
      <c r="L8" s="365">
        <v>696175</v>
      </c>
      <c r="M8" s="365">
        <v>600787</v>
      </c>
      <c r="N8" s="365">
        <v>547075</v>
      </c>
      <c r="O8" s="365">
        <v>536042</v>
      </c>
      <c r="S8" s="29" t="s">
        <v>271</v>
      </c>
    </row>
    <row r="9" spans="1:186" s="31" customFormat="1" ht="14.25" customHeight="1">
      <c r="A9" s="366"/>
      <c r="B9" s="369" t="s">
        <v>653</v>
      </c>
      <c r="C9" s="365">
        <v>15200</v>
      </c>
      <c r="D9" s="365">
        <v>14348</v>
      </c>
      <c r="E9" s="365">
        <v>12559</v>
      </c>
      <c r="F9" s="365">
        <v>11452</v>
      </c>
      <c r="G9" s="365">
        <v>10524</v>
      </c>
      <c r="H9" s="365">
        <v>15447</v>
      </c>
      <c r="I9" s="365">
        <v>14544</v>
      </c>
      <c r="J9" s="365">
        <v>13856</v>
      </c>
      <c r="K9" s="365">
        <v>24624</v>
      </c>
      <c r="L9" s="365">
        <v>23053</v>
      </c>
      <c r="M9" s="365">
        <v>29444</v>
      </c>
      <c r="N9" s="365">
        <v>27063</v>
      </c>
      <c r="O9" s="365">
        <v>27515</v>
      </c>
    </row>
    <row r="10" spans="1:186" s="31" customFormat="1" ht="14.25" customHeight="1">
      <c r="A10" s="366"/>
      <c r="B10" s="364" t="s">
        <v>654</v>
      </c>
      <c r="C10" s="365">
        <v>321649</v>
      </c>
      <c r="D10" s="365">
        <v>349581</v>
      </c>
      <c r="E10" s="365">
        <v>298180</v>
      </c>
      <c r="F10" s="365">
        <v>306617</v>
      </c>
      <c r="G10" s="365">
        <v>320730</v>
      </c>
      <c r="H10" s="365">
        <v>359948</v>
      </c>
      <c r="I10" s="365">
        <v>392908</v>
      </c>
      <c r="J10" s="365">
        <v>1170080</v>
      </c>
      <c r="K10" s="365">
        <v>368373</v>
      </c>
      <c r="L10" s="365">
        <v>341659</v>
      </c>
      <c r="M10" s="365">
        <v>319017</v>
      </c>
      <c r="N10" s="365">
        <v>346624</v>
      </c>
      <c r="O10" s="365">
        <v>129078</v>
      </c>
      <c r="T10" s="29"/>
    </row>
    <row r="11" spans="1:186" s="31" customFormat="1" ht="14.25" customHeight="1">
      <c r="A11" s="369"/>
      <c r="B11" s="369" t="s">
        <v>655</v>
      </c>
      <c r="C11" s="365">
        <v>35930</v>
      </c>
      <c r="D11" s="365">
        <v>25778</v>
      </c>
      <c r="E11" s="365">
        <v>32867</v>
      </c>
      <c r="F11" s="365">
        <v>34600</v>
      </c>
      <c r="G11" s="365">
        <v>34987</v>
      </c>
      <c r="H11" s="365">
        <v>28297</v>
      </c>
      <c r="I11" s="365">
        <v>29926</v>
      </c>
      <c r="J11" s="365">
        <v>24710</v>
      </c>
      <c r="K11" s="365">
        <v>21592</v>
      </c>
      <c r="L11" s="365">
        <v>22899</v>
      </c>
      <c r="M11" s="365">
        <v>21002</v>
      </c>
      <c r="N11" s="365">
        <v>16219</v>
      </c>
      <c r="O11" s="365">
        <v>14555</v>
      </c>
      <c r="V11" s="29" t="s">
        <v>271</v>
      </c>
    </row>
    <row r="12" spans="1:186" s="31" customFormat="1" ht="14.25" customHeight="1">
      <c r="A12" s="366"/>
      <c r="B12" s="369" t="s">
        <v>656</v>
      </c>
      <c r="C12" s="365">
        <v>178541</v>
      </c>
      <c r="D12" s="365">
        <v>152802</v>
      </c>
      <c r="E12" s="365">
        <v>124911</v>
      </c>
      <c r="F12" s="365">
        <v>85717</v>
      </c>
      <c r="G12" s="365">
        <v>62988</v>
      </c>
      <c r="H12" s="365">
        <v>46996</v>
      </c>
      <c r="I12" s="365">
        <v>40615</v>
      </c>
      <c r="J12" s="365">
        <v>36125</v>
      </c>
      <c r="K12" s="365">
        <v>50602</v>
      </c>
      <c r="L12" s="365">
        <v>45384</v>
      </c>
      <c r="M12" s="365">
        <v>41108</v>
      </c>
      <c r="N12" s="365">
        <v>31250</v>
      </c>
      <c r="O12" s="365">
        <v>29211</v>
      </c>
    </row>
    <row r="13" spans="1:186" s="31" customFormat="1" ht="14.25" customHeight="1">
      <c r="A13" s="366"/>
      <c r="B13" s="369" t="s">
        <v>657</v>
      </c>
      <c r="C13" s="365">
        <v>441907</v>
      </c>
      <c r="D13" s="365">
        <v>391499</v>
      </c>
      <c r="E13" s="365">
        <v>331017</v>
      </c>
      <c r="F13" s="365">
        <v>356340</v>
      </c>
      <c r="G13" s="365">
        <v>401076</v>
      </c>
      <c r="H13" s="365">
        <v>409823</v>
      </c>
      <c r="I13" s="365">
        <v>445366</v>
      </c>
      <c r="J13" s="365">
        <v>442552</v>
      </c>
      <c r="K13" s="365">
        <v>462452</v>
      </c>
      <c r="L13" s="365">
        <v>407996</v>
      </c>
      <c r="M13" s="365">
        <v>364434</v>
      </c>
      <c r="N13" s="365">
        <v>445079</v>
      </c>
      <c r="O13" s="365">
        <v>431341</v>
      </c>
      <c r="R13" s="29"/>
    </row>
    <row r="14" spans="1:186" s="31" customFormat="1" ht="14.25" customHeight="1">
      <c r="A14" s="366"/>
      <c r="B14" s="369" t="s">
        <v>658</v>
      </c>
      <c r="C14" s="365">
        <v>27174</v>
      </c>
      <c r="D14" s="365">
        <v>30711</v>
      </c>
      <c r="E14" s="365">
        <v>101478</v>
      </c>
      <c r="F14" s="365">
        <v>118283</v>
      </c>
      <c r="G14" s="365">
        <v>120328</v>
      </c>
      <c r="H14" s="365">
        <v>146892</v>
      </c>
      <c r="I14" s="365">
        <v>285681</v>
      </c>
      <c r="J14" s="365">
        <v>359345</v>
      </c>
      <c r="K14" s="365">
        <v>1136055</v>
      </c>
      <c r="L14" s="365">
        <v>1161122</v>
      </c>
      <c r="M14" s="365">
        <v>1082512</v>
      </c>
      <c r="N14" s="365">
        <v>1440762</v>
      </c>
      <c r="O14" s="365">
        <v>1231827</v>
      </c>
    </row>
    <row r="15" spans="1:186" s="31" customFormat="1" ht="28.5" customHeight="1">
      <c r="A15" s="712" t="s">
        <v>696</v>
      </c>
      <c r="B15" s="713"/>
      <c r="C15" s="711"/>
      <c r="D15" s="711"/>
      <c r="E15" s="711"/>
      <c r="F15" s="711"/>
      <c r="G15" s="712"/>
      <c r="H15" s="713"/>
      <c r="I15" s="710"/>
      <c r="J15" s="711"/>
      <c r="K15" s="711"/>
      <c r="L15" s="711"/>
      <c r="M15" s="711"/>
      <c r="N15" s="711"/>
      <c r="O15" s="711"/>
      <c r="P15" s="71"/>
      <c r="Q15" s="71"/>
    </row>
    <row r="16" spans="1:186" s="31" customFormat="1" ht="17.25" customHeight="1">
      <c r="A16" s="366"/>
      <c r="B16" s="369" t="s">
        <v>660</v>
      </c>
      <c r="C16" s="370">
        <v>8488866</v>
      </c>
      <c r="D16" s="370">
        <v>8820694</v>
      </c>
      <c r="E16" s="370">
        <v>9274705</v>
      </c>
      <c r="F16" s="370">
        <v>9635806</v>
      </c>
      <c r="G16" s="370">
        <v>9893779</v>
      </c>
      <c r="H16" s="370">
        <v>10227047</v>
      </c>
      <c r="I16" s="370">
        <v>10808165</v>
      </c>
      <c r="J16" s="370">
        <v>11171059</v>
      </c>
      <c r="K16" s="370">
        <v>11418722</v>
      </c>
      <c r="L16" s="370">
        <v>11867931</v>
      </c>
      <c r="M16" s="370">
        <v>12214543</v>
      </c>
      <c r="N16" s="370">
        <v>12490714</v>
      </c>
      <c r="O16" s="370">
        <v>12746408</v>
      </c>
      <c r="P16" s="72"/>
      <c r="Q16" s="72"/>
      <c r="R16" s="29"/>
      <c r="S16" s="29"/>
    </row>
    <row r="17" spans="1:22" s="31" customFormat="1" ht="18.75" customHeight="1">
      <c r="A17" s="371"/>
      <c r="B17" s="372" t="s">
        <v>661</v>
      </c>
      <c r="C17" s="362">
        <v>9173780</v>
      </c>
      <c r="D17" s="362">
        <v>9518704</v>
      </c>
      <c r="E17" s="362">
        <v>10015071</v>
      </c>
      <c r="F17" s="362">
        <v>10382732</v>
      </c>
      <c r="G17" s="362">
        <v>10595966</v>
      </c>
      <c r="H17" s="362">
        <v>10921001</v>
      </c>
      <c r="I17" s="362">
        <v>11384263</v>
      </c>
      <c r="J17" s="362">
        <v>11755365</v>
      </c>
      <c r="K17" s="362">
        <v>12154140</v>
      </c>
      <c r="L17" s="362">
        <v>12613151</v>
      </c>
      <c r="M17" s="362">
        <v>12977719</v>
      </c>
      <c r="N17" s="362">
        <v>13264220</v>
      </c>
      <c r="O17" s="362">
        <v>13535248</v>
      </c>
      <c r="Q17" s="31" t="s">
        <v>271</v>
      </c>
      <c r="R17" s="29"/>
      <c r="S17" s="29"/>
    </row>
    <row r="18" spans="1:22" s="31" customFormat="1" ht="18" customHeight="1">
      <c r="A18" s="366"/>
      <c r="B18" s="364" t="s">
        <v>662</v>
      </c>
      <c r="C18" s="365">
        <v>6228816</v>
      </c>
      <c r="D18" s="365">
        <v>6473492</v>
      </c>
      <c r="E18" s="365">
        <v>6816806</v>
      </c>
      <c r="F18" s="365">
        <v>7065881</v>
      </c>
      <c r="G18" s="365">
        <v>7284036</v>
      </c>
      <c r="H18" s="365">
        <v>7504323</v>
      </c>
      <c r="I18" s="365">
        <v>7854890</v>
      </c>
      <c r="J18" s="365">
        <v>8121461</v>
      </c>
      <c r="K18" s="365">
        <v>8402314</v>
      </c>
      <c r="L18" s="365">
        <v>8729758</v>
      </c>
      <c r="M18" s="365">
        <v>8968462</v>
      </c>
      <c r="N18" s="365">
        <v>9133884</v>
      </c>
      <c r="O18" s="365">
        <v>9287827</v>
      </c>
      <c r="R18" s="29"/>
      <c r="S18" s="29"/>
    </row>
    <row r="19" spans="1:22" s="31" customFormat="1" ht="17.25" customHeight="1">
      <c r="A19" s="366"/>
      <c r="B19" s="369" t="s">
        <v>663</v>
      </c>
      <c r="C19" s="365">
        <v>105095</v>
      </c>
      <c r="D19" s="365">
        <v>107346</v>
      </c>
      <c r="E19" s="365">
        <v>109382</v>
      </c>
      <c r="F19" s="365">
        <v>112241</v>
      </c>
      <c r="G19" s="365">
        <v>112320</v>
      </c>
      <c r="H19" s="365">
        <v>116241</v>
      </c>
      <c r="I19" s="365">
        <v>118801</v>
      </c>
      <c r="J19" s="365">
        <v>120923</v>
      </c>
      <c r="K19" s="365">
        <v>123494</v>
      </c>
      <c r="L19" s="365">
        <v>124936</v>
      </c>
      <c r="M19" s="365">
        <v>126947</v>
      </c>
      <c r="N19" s="365">
        <v>124602</v>
      </c>
      <c r="O19" s="365">
        <v>123610</v>
      </c>
      <c r="R19" s="29"/>
      <c r="S19" s="29"/>
    </row>
    <row r="20" spans="1:22" s="31" customFormat="1" ht="28.5" customHeight="1">
      <c r="A20" s="366"/>
      <c r="B20" s="373" t="s">
        <v>709</v>
      </c>
      <c r="C20" s="374">
        <v>6543</v>
      </c>
      <c r="D20" s="374">
        <v>6608</v>
      </c>
      <c r="E20" s="374">
        <v>6711</v>
      </c>
      <c r="F20" s="374">
        <v>6858</v>
      </c>
      <c r="G20" s="374">
        <v>6921</v>
      </c>
      <c r="H20" s="374">
        <v>11536</v>
      </c>
      <c r="I20" s="374">
        <v>11939</v>
      </c>
      <c r="J20" s="374">
        <v>12170</v>
      </c>
      <c r="K20" s="374">
        <v>12934</v>
      </c>
      <c r="L20" s="374">
        <v>13504</v>
      </c>
      <c r="M20" s="374">
        <v>14039</v>
      </c>
      <c r="N20" s="374">
        <v>14381</v>
      </c>
      <c r="O20" s="374">
        <v>14620</v>
      </c>
      <c r="R20" s="29"/>
      <c r="S20" s="29"/>
    </row>
    <row r="21" spans="1:22" s="31" customFormat="1" ht="25.5" customHeight="1">
      <c r="A21" s="366"/>
      <c r="B21" s="373" t="s">
        <v>664</v>
      </c>
      <c r="C21" s="374">
        <v>2044775</v>
      </c>
      <c r="D21" s="374">
        <v>2127373</v>
      </c>
      <c r="E21" s="374">
        <v>2233921</v>
      </c>
      <c r="F21" s="374">
        <v>2340001</v>
      </c>
      <c r="G21" s="374">
        <v>2376354</v>
      </c>
      <c r="H21" s="374">
        <v>2477900</v>
      </c>
      <c r="I21" s="374">
        <v>2700348</v>
      </c>
      <c r="J21" s="374">
        <v>2787524</v>
      </c>
      <c r="K21" s="374">
        <v>2748356</v>
      </c>
      <c r="L21" s="374">
        <v>2863274</v>
      </c>
      <c r="M21" s="374">
        <v>2963088</v>
      </c>
      <c r="N21" s="374">
        <v>3072907</v>
      </c>
      <c r="O21" s="374">
        <v>3173420</v>
      </c>
      <c r="R21" s="29"/>
      <c r="S21" s="29"/>
    </row>
    <row r="22" spans="1:22" s="31" customFormat="1" ht="28.5" customHeight="1">
      <c r="A22" s="366"/>
      <c r="B22" s="373" t="s">
        <v>665</v>
      </c>
      <c r="C22" s="374">
        <v>2701320</v>
      </c>
      <c r="D22" s="374">
        <v>2796306</v>
      </c>
      <c r="E22" s="374">
        <v>2944768</v>
      </c>
      <c r="F22" s="374">
        <v>3057453</v>
      </c>
      <c r="G22" s="374">
        <v>3049522</v>
      </c>
      <c r="H22" s="374">
        <v>3142384</v>
      </c>
      <c r="I22" s="374">
        <v>3247448</v>
      </c>
      <c r="J22" s="374">
        <v>3343265</v>
      </c>
      <c r="K22" s="374">
        <v>3451929</v>
      </c>
      <c r="L22" s="374">
        <v>3576046</v>
      </c>
      <c r="M22" s="374">
        <v>3692788</v>
      </c>
      <c r="N22" s="374">
        <v>3813421</v>
      </c>
      <c r="O22" s="374">
        <v>3929411</v>
      </c>
      <c r="R22" s="29"/>
      <c r="S22" s="29"/>
    </row>
    <row r="23" spans="1:22" s="31" customFormat="1" ht="28.5" customHeight="1">
      <c r="A23" s="366"/>
      <c r="B23" s="373" t="s">
        <v>666</v>
      </c>
      <c r="C23" s="374">
        <v>57422</v>
      </c>
      <c r="D23" s="374">
        <v>58499</v>
      </c>
      <c r="E23" s="374">
        <v>58979</v>
      </c>
      <c r="F23" s="374">
        <v>60657</v>
      </c>
      <c r="G23" s="374">
        <v>61467</v>
      </c>
      <c r="H23" s="374">
        <v>62179</v>
      </c>
      <c r="I23" s="374">
        <v>65477</v>
      </c>
      <c r="J23" s="374">
        <v>70081</v>
      </c>
      <c r="K23" s="374">
        <v>73035</v>
      </c>
      <c r="L23" s="374">
        <v>75654</v>
      </c>
      <c r="M23" s="374">
        <v>79209</v>
      </c>
      <c r="N23" s="374">
        <v>80891</v>
      </c>
      <c r="O23" s="374">
        <v>81909</v>
      </c>
      <c r="R23" s="29"/>
      <c r="S23" s="29"/>
    </row>
    <row r="24" spans="1:22" s="31" customFormat="1" ht="28.5" customHeight="1">
      <c r="A24" s="366"/>
      <c r="B24" s="373" t="s">
        <v>667</v>
      </c>
      <c r="C24" s="374">
        <v>46215</v>
      </c>
      <c r="D24" s="374">
        <v>47376</v>
      </c>
      <c r="E24" s="374">
        <v>48906</v>
      </c>
      <c r="F24" s="374">
        <v>50168</v>
      </c>
      <c r="G24" s="374">
        <v>52681</v>
      </c>
      <c r="H24" s="374">
        <v>54868</v>
      </c>
      <c r="I24" s="374">
        <v>56710</v>
      </c>
      <c r="J24" s="374">
        <v>58900</v>
      </c>
      <c r="K24" s="374">
        <v>58589</v>
      </c>
      <c r="L24" s="374">
        <v>60805</v>
      </c>
      <c r="M24" s="374">
        <v>62798</v>
      </c>
      <c r="N24" s="374">
        <v>64049</v>
      </c>
      <c r="O24" s="374">
        <v>65022</v>
      </c>
      <c r="R24" s="29"/>
      <c r="S24" s="29"/>
    </row>
    <row r="25" spans="1:22" s="31" customFormat="1" ht="28.5" customHeight="1">
      <c r="A25" s="366"/>
      <c r="B25" s="373" t="s">
        <v>668</v>
      </c>
      <c r="C25" s="374">
        <v>74584</v>
      </c>
      <c r="D25" s="374">
        <v>76453</v>
      </c>
      <c r="E25" s="374">
        <v>78425</v>
      </c>
      <c r="F25" s="374">
        <v>79642</v>
      </c>
      <c r="G25" s="374">
        <v>81700</v>
      </c>
      <c r="H25" s="374">
        <v>84338</v>
      </c>
      <c r="I25" s="374">
        <v>85708</v>
      </c>
      <c r="J25" s="374">
        <v>87465</v>
      </c>
      <c r="K25" s="374">
        <v>90434</v>
      </c>
      <c r="L25" s="374">
        <v>93253</v>
      </c>
      <c r="M25" s="374">
        <v>96274</v>
      </c>
      <c r="N25" s="374">
        <v>97041</v>
      </c>
      <c r="O25" s="374">
        <v>97871</v>
      </c>
      <c r="R25" s="29"/>
      <c r="S25" s="29"/>
      <c r="T25" s="29" t="s">
        <v>271</v>
      </c>
    </row>
    <row r="26" spans="1:22" s="31" customFormat="1" ht="21.75" customHeight="1">
      <c r="A26" s="360" t="s">
        <v>669</v>
      </c>
      <c r="B26" s="372"/>
      <c r="C26" s="362">
        <v>33989891</v>
      </c>
      <c r="D26" s="362">
        <v>35470436</v>
      </c>
      <c r="E26" s="362">
        <v>36348317</v>
      </c>
      <c r="F26" s="362">
        <v>33807725</v>
      </c>
      <c r="G26" s="362">
        <v>32939205</v>
      </c>
      <c r="H26" s="362">
        <v>33940086</v>
      </c>
      <c r="I26" s="362">
        <v>34786174</v>
      </c>
      <c r="J26" s="362">
        <v>34933242</v>
      </c>
      <c r="K26" s="362">
        <v>35522020</v>
      </c>
      <c r="L26" s="362">
        <v>35096530</v>
      </c>
      <c r="M26" s="362">
        <v>35305977</v>
      </c>
      <c r="N26" s="362">
        <v>35556141</v>
      </c>
      <c r="O26" s="362">
        <v>35129144</v>
      </c>
      <c r="R26" s="29"/>
      <c r="S26" s="29"/>
      <c r="V26" s="29"/>
    </row>
    <row r="27" spans="1:22" s="31" customFormat="1" ht="22.5" customHeight="1">
      <c r="A27" s="366"/>
      <c r="B27" s="369" t="s">
        <v>670</v>
      </c>
      <c r="C27" s="375">
        <v>1.7784151616953312</v>
      </c>
      <c r="D27" s="375">
        <v>1.8361711674841004</v>
      </c>
      <c r="E27" s="375">
        <v>1.8733351626817241</v>
      </c>
      <c r="F27" s="375">
        <v>1.9046521899672948</v>
      </c>
      <c r="G27" s="375">
        <v>1.9089762364815304</v>
      </c>
      <c r="H27" s="375">
        <v>1.9381764843752063</v>
      </c>
      <c r="I27" s="375">
        <v>1.9219938814775681</v>
      </c>
      <c r="J27" s="375">
        <v>1.8916593314922068</v>
      </c>
      <c r="K27" s="375">
        <v>1.9512221245074537</v>
      </c>
      <c r="L27" s="375">
        <v>1.8598726264923515</v>
      </c>
      <c r="M27" s="375">
        <v>1.8012105733304962</v>
      </c>
      <c r="N27" s="375">
        <v>1.868952167185959</v>
      </c>
      <c r="O27" s="375">
        <v>1.881997422332629</v>
      </c>
      <c r="T27" s="29"/>
    </row>
    <row r="28" spans="1:22" s="73" customFormat="1" ht="20.25" customHeight="1">
      <c r="A28" s="376" t="s">
        <v>671</v>
      </c>
      <c r="B28" s="377"/>
      <c r="C28" s="362">
        <v>331205</v>
      </c>
      <c r="D28" s="362">
        <v>341103</v>
      </c>
      <c r="E28" s="362">
        <v>350890</v>
      </c>
      <c r="F28" s="362">
        <v>356040</v>
      </c>
      <c r="G28" s="362">
        <v>367205</v>
      </c>
      <c r="H28" s="362">
        <v>377800</v>
      </c>
      <c r="I28" s="362">
        <v>386572</v>
      </c>
      <c r="J28" s="362">
        <v>392201</v>
      </c>
      <c r="K28" s="362">
        <v>406856</v>
      </c>
      <c r="L28" s="362">
        <v>413983</v>
      </c>
      <c r="M28" s="362">
        <v>420020</v>
      </c>
      <c r="N28" s="362">
        <v>428475</v>
      </c>
      <c r="O28" s="362">
        <v>431608</v>
      </c>
      <c r="S28" s="74" t="s">
        <v>867</v>
      </c>
    </row>
    <row r="29" spans="1:22" s="73" customFormat="1" ht="13.5" customHeight="1">
      <c r="A29" s="378"/>
      <c r="B29" s="379" t="s">
        <v>672</v>
      </c>
      <c r="C29" s="365">
        <v>109668</v>
      </c>
      <c r="D29" s="365">
        <v>114600</v>
      </c>
      <c r="E29" s="365">
        <v>119682</v>
      </c>
      <c r="F29" s="365">
        <v>122655</v>
      </c>
      <c r="G29" s="374">
        <v>130825</v>
      </c>
      <c r="H29" s="374">
        <v>136482</v>
      </c>
      <c r="I29" s="365">
        <v>140111</v>
      </c>
      <c r="J29" s="365">
        <v>140174</v>
      </c>
      <c r="K29" s="365">
        <v>141285</v>
      </c>
      <c r="L29" s="365">
        <v>142391</v>
      </c>
      <c r="M29" s="374">
        <v>140529</v>
      </c>
      <c r="N29" s="374">
        <v>141678</v>
      </c>
      <c r="O29" s="365">
        <v>141338</v>
      </c>
      <c r="S29" s="11">
        <v>140770</v>
      </c>
    </row>
    <row r="30" spans="1:22" s="73" customFormat="1" ht="13.5" customHeight="1">
      <c r="A30" s="378"/>
      <c r="B30" s="379" t="s">
        <v>673</v>
      </c>
      <c r="C30" s="365">
        <v>82459</v>
      </c>
      <c r="D30" s="365">
        <v>83581</v>
      </c>
      <c r="E30" s="365">
        <v>84890</v>
      </c>
      <c r="F30" s="365">
        <v>86103</v>
      </c>
      <c r="G30" s="374">
        <v>87213</v>
      </c>
      <c r="H30" s="374">
        <v>88359</v>
      </c>
      <c r="I30" s="365">
        <v>89483</v>
      </c>
      <c r="J30" s="365">
        <v>85920</v>
      </c>
      <c r="K30" s="365">
        <v>91670</v>
      </c>
      <c r="L30" s="365">
        <v>92906</v>
      </c>
      <c r="M30" s="374">
        <v>94027</v>
      </c>
      <c r="N30" s="374">
        <v>94972</v>
      </c>
      <c r="O30" s="365">
        <v>95995</v>
      </c>
      <c r="S30" s="38">
        <v>94603</v>
      </c>
    </row>
    <row r="31" spans="1:22" s="73" customFormat="1" ht="13.5" customHeight="1">
      <c r="A31" s="378"/>
      <c r="B31" s="379" t="s">
        <v>674</v>
      </c>
      <c r="C31" s="365">
        <v>139078</v>
      </c>
      <c r="D31" s="365">
        <v>142922</v>
      </c>
      <c r="E31" s="365">
        <v>146318</v>
      </c>
      <c r="F31" s="365">
        <v>147282</v>
      </c>
      <c r="G31" s="374">
        <v>149167</v>
      </c>
      <c r="H31" s="374">
        <v>152959</v>
      </c>
      <c r="I31" s="365">
        <v>156978</v>
      </c>
      <c r="J31" s="365">
        <v>166107</v>
      </c>
      <c r="K31" s="365">
        <v>173901</v>
      </c>
      <c r="L31" s="365">
        <v>178686</v>
      </c>
      <c r="M31" s="374">
        <v>185464</v>
      </c>
      <c r="N31" s="374">
        <v>191825</v>
      </c>
      <c r="O31" s="365">
        <v>194275</v>
      </c>
      <c r="R31" s="75"/>
      <c r="S31" s="38">
        <v>189982</v>
      </c>
    </row>
    <row r="32" spans="1:22" s="73" customFormat="1" ht="20.25" customHeight="1">
      <c r="A32" s="378"/>
      <c r="B32" s="379" t="s">
        <v>675</v>
      </c>
      <c r="C32" s="380">
        <v>1.329970045719691</v>
      </c>
      <c r="D32" s="375">
        <v>1.3711250164511073</v>
      </c>
      <c r="E32" s="375">
        <v>1.4098480386382377</v>
      </c>
      <c r="F32" s="375">
        <v>1.4245148252674122</v>
      </c>
      <c r="G32" s="375">
        <v>1.5000630639927535</v>
      </c>
      <c r="H32" s="375">
        <v>1.544630428139748</v>
      </c>
      <c r="I32" s="375">
        <v>1.5657834449001486</v>
      </c>
      <c r="J32" s="375">
        <v>1.6314478584729981</v>
      </c>
      <c r="K32" s="375">
        <v>1.5412348641867568</v>
      </c>
      <c r="L32" s="375">
        <v>1.5326351365896713</v>
      </c>
      <c r="M32" s="375">
        <v>1.49</v>
      </c>
      <c r="N32" s="375">
        <v>1.491787053026155</v>
      </c>
      <c r="O32" s="375">
        <v>1.4723475180999011</v>
      </c>
      <c r="P32" s="75"/>
    </row>
    <row r="33" spans="1:23" s="31" customFormat="1" ht="27" customHeight="1">
      <c r="A33" s="720" t="s">
        <v>676</v>
      </c>
      <c r="B33" s="721"/>
      <c r="C33" s="362">
        <v>58591604</v>
      </c>
      <c r="D33" s="362">
        <v>61526547</v>
      </c>
      <c r="E33" s="362">
        <v>64088909</v>
      </c>
      <c r="F33" s="362">
        <v>62899356</v>
      </c>
      <c r="G33" s="362">
        <v>62789365</v>
      </c>
      <c r="H33" s="362">
        <v>65060709</v>
      </c>
      <c r="I33" s="362">
        <v>67330236</v>
      </c>
      <c r="J33" s="362">
        <v>68212646</v>
      </c>
      <c r="K33" s="362">
        <v>70363479</v>
      </c>
      <c r="L33" s="362">
        <v>70196504</v>
      </c>
      <c r="M33" s="362">
        <v>70704680</v>
      </c>
      <c r="N33" s="362">
        <v>72593383</v>
      </c>
      <c r="O33" s="362">
        <v>73084707</v>
      </c>
      <c r="T33" s="29"/>
    </row>
    <row r="34" spans="1:23" s="31" customFormat="1" ht="28.5" customHeight="1">
      <c r="A34" s="716" t="s">
        <v>677</v>
      </c>
      <c r="B34" s="717"/>
      <c r="C34" s="381">
        <v>0.80747718563853976</v>
      </c>
      <c r="D34" s="381">
        <v>0.83456393547152485</v>
      </c>
      <c r="E34" s="381">
        <v>0.85767194323439955</v>
      </c>
      <c r="F34" s="381">
        <v>0.83170080297898441</v>
      </c>
      <c r="G34" s="381">
        <v>0.81897892707693021</v>
      </c>
      <c r="H34" s="381">
        <v>0.83737630493365522</v>
      </c>
      <c r="I34" s="381">
        <v>0.85508427224106343</v>
      </c>
      <c r="J34" s="381">
        <v>0.85463579838398784</v>
      </c>
      <c r="K34" s="381">
        <v>0.87072171601409598</v>
      </c>
      <c r="L34" s="381">
        <v>0.8560144018547805</v>
      </c>
      <c r="M34" s="381">
        <v>0.85027578078079902</v>
      </c>
      <c r="N34" s="381">
        <v>0.86819275138402663</v>
      </c>
      <c r="O34" s="381">
        <v>0.87406882324833146</v>
      </c>
      <c r="U34" s="29"/>
      <c r="V34" s="29"/>
    </row>
    <row r="35" spans="1:23" s="31" customFormat="1" ht="28.5" customHeight="1">
      <c r="A35" s="716" t="s">
        <v>678</v>
      </c>
      <c r="B35" s="717"/>
      <c r="C35" s="381">
        <v>0.19252281436146024</v>
      </c>
      <c r="D35" s="381">
        <v>0.16543606452847515</v>
      </c>
      <c r="E35" s="381">
        <v>0.14232805676560045</v>
      </c>
      <c r="F35" s="381">
        <v>0.16829919702101559</v>
      </c>
      <c r="G35" s="381">
        <v>0.18102107292306979</v>
      </c>
      <c r="H35" s="381">
        <v>0.16262369506634478</v>
      </c>
      <c r="I35" s="381">
        <v>0.14491572775893657</v>
      </c>
      <c r="J35" s="381">
        <v>0.14536420161601216</v>
      </c>
      <c r="K35" s="381">
        <v>0.12927828398590402</v>
      </c>
      <c r="L35" s="381">
        <v>0.1439855981452195</v>
      </c>
      <c r="M35" s="381">
        <v>0.14972421921920098</v>
      </c>
      <c r="N35" s="381">
        <v>0.13180724861597337</v>
      </c>
      <c r="O35" s="381">
        <v>0.12593117675166854</v>
      </c>
      <c r="U35" s="29"/>
    </row>
    <row r="36" spans="1:23" s="31" customFormat="1" ht="15" customHeight="1">
      <c r="A36" s="718"/>
      <c r="B36" s="719"/>
      <c r="C36" s="385"/>
      <c r="D36" s="385"/>
      <c r="E36" s="385"/>
      <c r="F36" s="385"/>
      <c r="G36" s="718"/>
      <c r="H36" s="719"/>
      <c r="I36" s="385"/>
      <c r="J36" s="385"/>
      <c r="K36" s="385"/>
      <c r="L36" s="385"/>
      <c r="M36" s="385"/>
      <c r="N36" s="385"/>
      <c r="O36" s="385"/>
      <c r="W36" s="29"/>
    </row>
    <row r="37" spans="1:23" s="31" customFormat="1" ht="39" customHeight="1">
      <c r="A37" s="714" t="s">
        <v>648</v>
      </c>
      <c r="B37" s="715"/>
      <c r="C37" s="382">
        <v>9647131</v>
      </c>
      <c r="D37" s="382">
        <v>9395185</v>
      </c>
      <c r="E37" s="382">
        <v>8865470</v>
      </c>
      <c r="F37" s="382">
        <v>11357306</v>
      </c>
      <c r="G37" s="382">
        <v>12351352.000000004</v>
      </c>
      <c r="H37" s="382">
        <v>11385011</v>
      </c>
      <c r="I37" s="382">
        <v>10180009</v>
      </c>
      <c r="J37" s="382">
        <v>10189469</v>
      </c>
      <c r="K37" s="382">
        <v>9825269</v>
      </c>
      <c r="L37" s="382">
        <v>10585086</v>
      </c>
      <c r="M37" s="382">
        <v>11473608</v>
      </c>
      <c r="N37" s="382">
        <v>9767789</v>
      </c>
      <c r="O37" s="382">
        <v>9502050</v>
      </c>
      <c r="R37" s="29"/>
      <c r="U37" s="29" t="s">
        <v>271</v>
      </c>
      <c r="W37" s="29"/>
    </row>
    <row r="38" spans="1:23" s="31" customFormat="1" ht="50.25" customHeight="1">
      <c r="A38" s="723" t="s">
        <v>646</v>
      </c>
      <c r="B38" s="724"/>
      <c r="C38" s="383"/>
      <c r="D38" s="383"/>
      <c r="E38" s="383"/>
      <c r="F38" s="383">
        <v>3798485</v>
      </c>
      <c r="G38" s="383">
        <v>4699867</v>
      </c>
      <c r="H38" s="383">
        <v>4043415</v>
      </c>
      <c r="I38" s="383">
        <v>2787922</v>
      </c>
      <c r="J38" s="383">
        <v>2679737</v>
      </c>
      <c r="K38" s="383">
        <v>1889260</v>
      </c>
      <c r="L38" s="383">
        <v>2322684</v>
      </c>
      <c r="M38" s="383">
        <v>2393087</v>
      </c>
      <c r="N38" s="383">
        <v>1941961</v>
      </c>
      <c r="O38" s="383">
        <v>2063844</v>
      </c>
      <c r="R38" s="29"/>
    </row>
    <row r="39" spans="1:23" s="31" customFormat="1" ht="39" customHeight="1">
      <c r="A39" s="712" t="s">
        <v>647</v>
      </c>
      <c r="B39" s="713"/>
      <c r="C39" s="384">
        <v>9647131</v>
      </c>
      <c r="D39" s="384">
        <v>9395185</v>
      </c>
      <c r="E39" s="384">
        <v>8865470</v>
      </c>
      <c r="F39" s="384">
        <v>7558821</v>
      </c>
      <c r="G39" s="384">
        <v>7651485.0000000028</v>
      </c>
      <c r="H39" s="384">
        <v>7341596</v>
      </c>
      <c r="I39" s="384">
        <v>7392087</v>
      </c>
      <c r="J39" s="384">
        <v>7509732</v>
      </c>
      <c r="K39" s="384">
        <v>7936009</v>
      </c>
      <c r="L39" s="384">
        <v>8262402</v>
      </c>
      <c r="M39" s="384">
        <v>9080521</v>
      </c>
      <c r="N39" s="384">
        <v>7825828</v>
      </c>
      <c r="O39" s="384">
        <v>7438206</v>
      </c>
    </row>
    <row r="40" spans="1:23" s="137" customFormat="1" ht="29.65" customHeight="1">
      <c r="A40" s="709" t="s">
        <v>338</v>
      </c>
      <c r="B40" s="709"/>
      <c r="C40" s="709"/>
      <c r="D40" s="709"/>
      <c r="E40" s="709"/>
      <c r="F40" s="709"/>
      <c r="G40" s="709"/>
      <c r="H40" s="709"/>
      <c r="I40" s="709"/>
      <c r="J40" s="709"/>
      <c r="K40" s="709"/>
      <c r="L40" s="709"/>
      <c r="M40" s="709"/>
      <c r="N40" s="298"/>
      <c r="O40" s="298"/>
    </row>
    <row r="41" spans="1:23" s="138" customFormat="1" ht="12.75" customHeight="1">
      <c r="A41" s="709" t="s">
        <v>337</v>
      </c>
      <c r="B41" s="709"/>
      <c r="C41" s="709"/>
      <c r="D41" s="709"/>
      <c r="E41" s="709"/>
      <c r="F41" s="709"/>
      <c r="G41" s="709"/>
      <c r="H41" s="709"/>
      <c r="I41" s="709"/>
      <c r="J41" s="709"/>
      <c r="K41" s="256"/>
      <c r="L41" s="256"/>
      <c r="M41" s="257"/>
      <c r="N41" s="291"/>
      <c r="O41" s="291"/>
    </row>
    <row r="42" spans="1:23" s="76" customFormat="1" ht="14.25" customHeight="1">
      <c r="A42" s="725"/>
      <c r="B42" s="725"/>
      <c r="C42" s="725"/>
      <c r="D42" s="725"/>
      <c r="E42" s="725"/>
      <c r="F42" s="725"/>
      <c r="G42" s="725"/>
      <c r="H42" s="725"/>
      <c r="L42" s="77"/>
      <c r="M42" s="77"/>
      <c r="N42" s="290"/>
      <c r="O42" s="317"/>
    </row>
    <row r="43" spans="1:23" ht="15" customHeight="1">
      <c r="A43" s="722"/>
      <c r="B43" s="722"/>
      <c r="C43" s="722"/>
      <c r="D43" s="722"/>
      <c r="E43" s="722"/>
      <c r="F43" s="722"/>
      <c r="G43" s="722"/>
      <c r="H43" s="722"/>
      <c r="I43" s="722"/>
      <c r="J43" s="722"/>
      <c r="K43" s="722"/>
      <c r="L43" s="722"/>
      <c r="M43" s="722"/>
      <c r="N43" s="128"/>
      <c r="O43" s="315"/>
    </row>
    <row r="44" spans="1:23" ht="13.5" customHeight="1">
      <c r="A44" s="722"/>
      <c r="B44" s="722"/>
      <c r="C44" s="722"/>
      <c r="D44" s="722"/>
      <c r="E44" s="722"/>
      <c r="F44" s="722"/>
      <c r="G44" s="722"/>
      <c r="H44" s="722"/>
      <c r="I44" s="722"/>
      <c r="J44" s="722"/>
      <c r="K44" s="722"/>
      <c r="L44" s="722"/>
      <c r="M44" s="722"/>
      <c r="N44" s="128"/>
      <c r="O44" s="315">
        <v>0.98771018548225009</v>
      </c>
    </row>
    <row r="45" spans="1:23">
      <c r="B45" s="248"/>
      <c r="M45" s="79"/>
      <c r="N45" s="79"/>
      <c r="O45" s="316"/>
      <c r="S45" s="32"/>
    </row>
    <row r="46" spans="1:23">
      <c r="M46" s="126"/>
      <c r="N46" s="126"/>
      <c r="O46" s="126"/>
    </row>
    <row r="47" spans="1:23">
      <c r="L47" s="32"/>
      <c r="M47" s="32"/>
      <c r="N47" s="32"/>
      <c r="O47" s="32"/>
    </row>
    <row r="48" spans="1:23">
      <c r="L48" s="32"/>
      <c r="N48" s="32"/>
      <c r="O48" s="32"/>
    </row>
    <row r="49" spans="12:15">
      <c r="L49" s="32"/>
      <c r="O49" s="32"/>
    </row>
    <row r="50" spans="12:15">
      <c r="N50" s="32"/>
      <c r="O50" s="32"/>
    </row>
  </sheetData>
  <mergeCells count="17">
    <mergeCell ref="A43:M44"/>
    <mergeCell ref="A38:B38"/>
    <mergeCell ref="A40:M40"/>
    <mergeCell ref="G36:H36"/>
    <mergeCell ref="A42:H42"/>
    <mergeCell ref="A39:B39"/>
    <mergeCell ref="A4:B4"/>
    <mergeCell ref="A41:J41"/>
    <mergeCell ref="I15:O15"/>
    <mergeCell ref="A15:B15"/>
    <mergeCell ref="A37:B37"/>
    <mergeCell ref="A34:B34"/>
    <mergeCell ref="C15:F15"/>
    <mergeCell ref="G15:H15"/>
    <mergeCell ref="A36:B36"/>
    <mergeCell ref="A35:B35"/>
    <mergeCell ref="A33:B33"/>
  </mergeCells>
  <phoneticPr fontId="6" type="noConversion"/>
  <printOptions horizontalCentered="1"/>
  <pageMargins left="0" right="0" top="0.39370078740157483" bottom="0" header="0" footer="0"/>
  <pageSetup paperSize="9"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11">
    <tabColor theme="4" tint="0.39997558519241921"/>
  </sheetPr>
  <dimension ref="A1:S36"/>
  <sheetViews>
    <sheetView showGridLines="0" topLeftCell="A13" zoomScaleNormal="100" zoomScaleSheetLayoutView="100" workbookViewId="0">
      <selection activeCell="G23" sqref="G23"/>
    </sheetView>
  </sheetViews>
  <sheetFormatPr defaultColWidth="9.28515625" defaultRowHeight="15"/>
  <cols>
    <col min="1" max="1" width="2.7109375" style="14" customWidth="1"/>
    <col min="2" max="2" width="51.5703125" style="14" customWidth="1"/>
    <col min="3" max="13" width="12.7109375" style="2" customWidth="1"/>
    <col min="14" max="14" width="14.7109375" style="2" customWidth="1"/>
    <col min="15" max="15" width="15.140625" style="2" customWidth="1"/>
    <col min="16" max="16" width="17.28515625" style="2" customWidth="1"/>
    <col min="17" max="17" width="16.5703125" style="2" customWidth="1"/>
    <col min="18" max="18" width="19" style="2" customWidth="1"/>
    <col min="19" max="16384" width="9.28515625" style="2"/>
  </cols>
  <sheetData>
    <row r="1" spans="1:19" ht="19.149999999999999" customHeight="1"/>
    <row r="2" spans="1:19" ht="25.15" customHeight="1">
      <c r="A2" s="726" t="s">
        <v>369</v>
      </c>
      <c r="B2" s="726"/>
      <c r="C2" s="726"/>
      <c r="D2" s="726"/>
      <c r="E2" s="726"/>
      <c r="F2" s="726"/>
      <c r="G2" s="726"/>
      <c r="H2" s="726"/>
      <c r="I2" s="726"/>
      <c r="J2" s="4"/>
      <c r="K2" s="4"/>
      <c r="L2" s="4"/>
      <c r="M2" s="4"/>
      <c r="N2" s="4"/>
      <c r="O2" s="4"/>
    </row>
    <row r="3" spans="1:19" s="130" customFormat="1" ht="15" customHeight="1">
      <c r="A3" s="727" t="s">
        <v>712</v>
      </c>
      <c r="B3" s="727"/>
      <c r="C3" s="727"/>
      <c r="D3" s="727"/>
      <c r="E3" s="727"/>
      <c r="F3" s="727"/>
      <c r="G3" s="727"/>
      <c r="H3" s="727"/>
      <c r="I3" s="727"/>
      <c r="J3" s="195" t="s">
        <v>271</v>
      </c>
      <c r="K3" s="196"/>
      <c r="L3" s="196"/>
      <c r="M3" s="195" t="s">
        <v>271</v>
      </c>
      <c r="N3" s="195" t="s">
        <v>271</v>
      </c>
      <c r="O3" s="195" t="s">
        <v>271</v>
      </c>
    </row>
    <row r="4" spans="1:19" ht="34.9" customHeight="1">
      <c r="A4" s="730" t="s">
        <v>370</v>
      </c>
      <c r="B4" s="730"/>
      <c r="C4" s="359">
        <v>2009</v>
      </c>
      <c r="D4" s="359">
        <v>2010</v>
      </c>
      <c r="E4" s="359">
        <v>2011</v>
      </c>
      <c r="F4" s="359">
        <v>2012</v>
      </c>
      <c r="G4" s="386">
        <v>2013</v>
      </c>
      <c r="H4" s="386">
        <v>2014</v>
      </c>
      <c r="I4" s="359">
        <v>2015</v>
      </c>
      <c r="J4" s="359">
        <v>2016</v>
      </c>
      <c r="K4" s="359">
        <v>2017</v>
      </c>
      <c r="L4" s="359">
        <v>2018</v>
      </c>
      <c r="M4" s="359">
        <v>2019</v>
      </c>
      <c r="N4" s="359">
        <v>2020</v>
      </c>
      <c r="O4" s="359" t="s">
        <v>886</v>
      </c>
      <c r="R4" s="2" t="s">
        <v>271</v>
      </c>
    </row>
    <row r="5" spans="1:19" ht="18" customHeight="1">
      <c r="A5" s="728" t="s">
        <v>659</v>
      </c>
      <c r="B5" s="728"/>
      <c r="C5" s="387">
        <v>9618438</v>
      </c>
      <c r="D5" s="387">
        <v>10575935</v>
      </c>
      <c r="E5" s="387">
        <v>11547134</v>
      </c>
      <c r="F5" s="387">
        <v>12527337</v>
      </c>
      <c r="G5" s="387">
        <v>13136339</v>
      </c>
      <c r="H5" s="387">
        <v>13967837</v>
      </c>
      <c r="I5" s="387">
        <v>14802222</v>
      </c>
      <c r="J5" s="387">
        <v>15355158</v>
      </c>
      <c r="K5" s="387">
        <v>16369073</v>
      </c>
      <c r="L5" s="387">
        <v>16054759</v>
      </c>
      <c r="M5" s="387">
        <v>16010002</v>
      </c>
      <c r="N5" s="387">
        <v>17358140</v>
      </c>
      <c r="O5" s="387">
        <v>17735560</v>
      </c>
    </row>
    <row r="6" spans="1:19" ht="18" customHeight="1">
      <c r="A6" s="366"/>
      <c r="B6" s="364" t="s">
        <v>651</v>
      </c>
      <c r="C6" s="388">
        <v>9003028</v>
      </c>
      <c r="D6" s="388">
        <v>10000099</v>
      </c>
      <c r="E6" s="388">
        <v>10929461</v>
      </c>
      <c r="F6" s="388">
        <v>11821337</v>
      </c>
      <c r="G6" s="388">
        <v>12363785</v>
      </c>
      <c r="H6" s="388">
        <v>13093230</v>
      </c>
      <c r="I6" s="388">
        <v>13713717</v>
      </c>
      <c r="J6" s="388">
        <v>13415843</v>
      </c>
      <c r="K6" s="388">
        <v>14477817</v>
      </c>
      <c r="L6" s="388">
        <v>14229170</v>
      </c>
      <c r="M6" s="388">
        <v>14314313</v>
      </c>
      <c r="N6" s="388">
        <v>15203423</v>
      </c>
      <c r="O6" s="388">
        <v>16025300</v>
      </c>
    </row>
    <row r="7" spans="1:19" ht="18" customHeight="1">
      <c r="A7" s="366"/>
      <c r="B7" s="364" t="s">
        <v>654</v>
      </c>
      <c r="C7" s="388">
        <v>321649</v>
      </c>
      <c r="D7" s="388">
        <v>349581</v>
      </c>
      <c r="E7" s="388">
        <v>298180</v>
      </c>
      <c r="F7" s="388">
        <v>306617</v>
      </c>
      <c r="G7" s="388">
        <v>320730</v>
      </c>
      <c r="H7" s="388">
        <v>359948</v>
      </c>
      <c r="I7" s="388">
        <v>392908</v>
      </c>
      <c r="J7" s="388">
        <v>1170080</v>
      </c>
      <c r="K7" s="388">
        <v>368373</v>
      </c>
      <c r="L7" s="388">
        <v>341659</v>
      </c>
      <c r="M7" s="388">
        <v>319017</v>
      </c>
      <c r="N7" s="388">
        <v>346624</v>
      </c>
      <c r="O7" s="388">
        <v>129078</v>
      </c>
    </row>
    <row r="8" spans="1:19" ht="18" customHeight="1">
      <c r="A8" s="366"/>
      <c r="B8" s="369" t="s">
        <v>655</v>
      </c>
      <c r="C8" s="388">
        <v>35930</v>
      </c>
      <c r="D8" s="388">
        <v>25778</v>
      </c>
      <c r="E8" s="388">
        <v>32867</v>
      </c>
      <c r="F8" s="388">
        <v>34600</v>
      </c>
      <c r="G8" s="388">
        <v>34987</v>
      </c>
      <c r="H8" s="388">
        <v>28297</v>
      </c>
      <c r="I8" s="388">
        <v>29926</v>
      </c>
      <c r="J8" s="388">
        <v>24710</v>
      </c>
      <c r="K8" s="388">
        <v>21592</v>
      </c>
      <c r="L8" s="388">
        <v>22899</v>
      </c>
      <c r="M8" s="388">
        <v>21002</v>
      </c>
      <c r="N8" s="388">
        <v>16219</v>
      </c>
      <c r="O8" s="388">
        <v>14555</v>
      </c>
    </row>
    <row r="9" spans="1:19" ht="30" customHeight="1">
      <c r="A9" s="366"/>
      <c r="B9" s="373" t="s">
        <v>786</v>
      </c>
      <c r="C9" s="388">
        <v>178541</v>
      </c>
      <c r="D9" s="388">
        <v>152802</v>
      </c>
      <c r="E9" s="388">
        <v>124911</v>
      </c>
      <c r="F9" s="388">
        <v>85717</v>
      </c>
      <c r="G9" s="388">
        <v>62988</v>
      </c>
      <c r="H9" s="388">
        <v>46996</v>
      </c>
      <c r="I9" s="388">
        <v>40615</v>
      </c>
      <c r="J9" s="388">
        <v>36125</v>
      </c>
      <c r="K9" s="388">
        <v>50602</v>
      </c>
      <c r="L9" s="388">
        <v>45384</v>
      </c>
      <c r="M9" s="388">
        <v>41108</v>
      </c>
      <c r="N9" s="388">
        <v>31250</v>
      </c>
      <c r="O9" s="388">
        <v>29211</v>
      </c>
    </row>
    <row r="10" spans="1:19" ht="18" customHeight="1">
      <c r="A10" s="389"/>
      <c r="B10" s="369" t="s">
        <v>831</v>
      </c>
      <c r="C10" s="388">
        <v>52116</v>
      </c>
      <c r="D10" s="388">
        <v>16964</v>
      </c>
      <c r="E10" s="388">
        <v>60237</v>
      </c>
      <c r="F10" s="388">
        <v>160783</v>
      </c>
      <c r="G10" s="388">
        <v>233521</v>
      </c>
      <c r="H10" s="388">
        <v>292474</v>
      </c>
      <c r="I10" s="388">
        <v>339375</v>
      </c>
      <c r="J10" s="388">
        <v>349055</v>
      </c>
      <c r="K10" s="388">
        <v>314634</v>
      </c>
      <c r="L10" s="388">
        <v>254525</v>
      </c>
      <c r="M10" s="388">
        <v>232050</v>
      </c>
      <c r="N10" s="388">
        <v>319862</v>
      </c>
      <c r="O10" s="388">
        <v>305589</v>
      </c>
    </row>
    <row r="11" spans="1:19" ht="18" customHeight="1">
      <c r="A11" s="389"/>
      <c r="B11" s="369" t="s">
        <v>832</v>
      </c>
      <c r="C11" s="388">
        <v>27174</v>
      </c>
      <c r="D11" s="388">
        <v>30711</v>
      </c>
      <c r="E11" s="388">
        <v>101478</v>
      </c>
      <c r="F11" s="388">
        <v>118283</v>
      </c>
      <c r="G11" s="388">
        <v>120328</v>
      </c>
      <c r="H11" s="388">
        <v>146892</v>
      </c>
      <c r="I11" s="388">
        <v>285681</v>
      </c>
      <c r="J11" s="388">
        <v>359345</v>
      </c>
      <c r="K11" s="388">
        <v>1136055</v>
      </c>
      <c r="L11" s="388">
        <v>1161122</v>
      </c>
      <c r="M11" s="388">
        <v>1082512</v>
      </c>
      <c r="N11" s="388">
        <v>1440762</v>
      </c>
      <c r="O11" s="388">
        <v>1231827</v>
      </c>
    </row>
    <row r="12" spans="1:19" ht="33.75" customHeight="1">
      <c r="A12" s="731" t="s">
        <v>696</v>
      </c>
      <c r="B12" s="731"/>
      <c r="C12" s="732"/>
      <c r="D12" s="732"/>
      <c r="E12" s="732"/>
      <c r="F12" s="732"/>
      <c r="G12" s="712"/>
      <c r="H12" s="713"/>
      <c r="I12" s="733"/>
      <c r="J12" s="732"/>
      <c r="K12" s="732"/>
      <c r="L12" s="732"/>
      <c r="M12" s="732"/>
      <c r="N12" s="732"/>
      <c r="O12" s="732"/>
    </row>
    <row r="13" spans="1:19" ht="18" customHeight="1">
      <c r="A13" s="366"/>
      <c r="B13" s="369" t="s">
        <v>660</v>
      </c>
      <c r="C13" s="390">
        <v>4901236</v>
      </c>
      <c r="D13" s="390">
        <v>5135697</v>
      </c>
      <c r="E13" s="390">
        <v>5382003</v>
      </c>
      <c r="F13" s="390">
        <v>5631532</v>
      </c>
      <c r="G13" s="390">
        <v>5864305</v>
      </c>
      <c r="H13" s="390">
        <v>6112784</v>
      </c>
      <c r="I13" s="390">
        <v>6441029</v>
      </c>
      <c r="J13" s="390">
        <v>6738314</v>
      </c>
      <c r="K13" s="390">
        <v>7023352</v>
      </c>
      <c r="L13" s="390">
        <v>7321242</v>
      </c>
      <c r="M13" s="390">
        <v>7597064</v>
      </c>
      <c r="N13" s="390">
        <v>7829997</v>
      </c>
      <c r="O13" s="390">
        <v>8015726</v>
      </c>
      <c r="P13" s="10"/>
      <c r="Q13" s="86"/>
      <c r="S13" s="10"/>
    </row>
    <row r="14" spans="1:19" ht="18" customHeight="1">
      <c r="A14" s="371"/>
      <c r="B14" s="372" t="s">
        <v>661</v>
      </c>
      <c r="C14" s="387">
        <v>5290270</v>
      </c>
      <c r="D14" s="387">
        <v>5535411</v>
      </c>
      <c r="E14" s="387">
        <v>5777300</v>
      </c>
      <c r="F14" s="387">
        <v>6026431</v>
      </c>
      <c r="G14" s="387">
        <v>6260232</v>
      </c>
      <c r="H14" s="387">
        <v>6509713</v>
      </c>
      <c r="I14" s="387">
        <v>6839981</v>
      </c>
      <c r="J14" s="387">
        <v>7144301</v>
      </c>
      <c r="K14" s="387">
        <v>7434132</v>
      </c>
      <c r="L14" s="387">
        <v>7736004</v>
      </c>
      <c r="M14" s="387">
        <v>8025769</v>
      </c>
      <c r="N14" s="387">
        <v>8265828</v>
      </c>
      <c r="O14" s="387">
        <v>8461599</v>
      </c>
      <c r="P14" s="10"/>
      <c r="Q14" s="86"/>
      <c r="R14" s="10"/>
      <c r="S14" s="10"/>
    </row>
    <row r="15" spans="1:19" ht="18" customHeight="1">
      <c r="A15" s="366"/>
      <c r="B15" s="364" t="s">
        <v>662</v>
      </c>
      <c r="C15" s="388">
        <v>3665784</v>
      </c>
      <c r="D15" s="388">
        <v>3850199</v>
      </c>
      <c r="E15" s="388">
        <v>4041409</v>
      </c>
      <c r="F15" s="388">
        <v>4235496</v>
      </c>
      <c r="G15" s="388">
        <v>4412711</v>
      </c>
      <c r="H15" s="388">
        <v>4601192</v>
      </c>
      <c r="I15" s="388">
        <v>4865179</v>
      </c>
      <c r="J15" s="388">
        <v>5098801</v>
      </c>
      <c r="K15" s="388">
        <v>5319318</v>
      </c>
      <c r="L15" s="388">
        <v>5552281</v>
      </c>
      <c r="M15" s="388">
        <v>5759778</v>
      </c>
      <c r="N15" s="388">
        <v>5923661</v>
      </c>
      <c r="O15" s="388">
        <v>6043703</v>
      </c>
      <c r="P15" s="10"/>
      <c r="Q15" s="86"/>
      <c r="R15" s="10"/>
      <c r="S15" s="10"/>
    </row>
    <row r="16" spans="1:19" ht="18" customHeight="1">
      <c r="A16" s="366"/>
      <c r="B16" s="369" t="s">
        <v>663</v>
      </c>
      <c r="C16" s="388">
        <v>66038</v>
      </c>
      <c r="D16" s="388">
        <v>66902</v>
      </c>
      <c r="E16" s="388">
        <v>67575</v>
      </c>
      <c r="F16" s="388">
        <v>68593</v>
      </c>
      <c r="G16" s="388">
        <v>69153</v>
      </c>
      <c r="H16" s="388">
        <v>71688</v>
      </c>
      <c r="I16" s="388">
        <v>73004</v>
      </c>
      <c r="J16" s="388">
        <v>74429</v>
      </c>
      <c r="K16" s="388">
        <v>75978</v>
      </c>
      <c r="L16" s="388">
        <v>76554</v>
      </c>
      <c r="M16" s="388">
        <v>77752</v>
      </c>
      <c r="N16" s="388">
        <v>76131</v>
      </c>
      <c r="O16" s="388">
        <v>75257</v>
      </c>
      <c r="P16" s="10"/>
      <c r="Q16" s="86"/>
      <c r="R16" s="10"/>
      <c r="S16" s="10"/>
    </row>
    <row r="17" spans="1:19" s="12" customFormat="1" ht="37.5" customHeight="1">
      <c r="A17" s="389"/>
      <c r="B17" s="373" t="s">
        <v>697</v>
      </c>
      <c r="C17" s="388">
        <v>1065787</v>
      </c>
      <c r="D17" s="388">
        <v>1112739</v>
      </c>
      <c r="E17" s="388">
        <v>1165170</v>
      </c>
      <c r="F17" s="388">
        <v>1216760</v>
      </c>
      <c r="G17" s="388">
        <v>1268502</v>
      </c>
      <c r="H17" s="388">
        <v>1323133</v>
      </c>
      <c r="I17" s="388">
        <v>1381234</v>
      </c>
      <c r="J17" s="388">
        <v>1436828</v>
      </c>
      <c r="K17" s="388">
        <v>1496970</v>
      </c>
      <c r="L17" s="388">
        <v>1556578</v>
      </c>
      <c r="M17" s="388">
        <v>1618243</v>
      </c>
      <c r="N17" s="388">
        <v>1686067</v>
      </c>
      <c r="O17" s="388">
        <v>1750688</v>
      </c>
      <c r="P17" s="10"/>
      <c r="Q17" s="86"/>
      <c r="R17" s="35"/>
      <c r="S17" s="10"/>
    </row>
    <row r="18" spans="1:19" s="12" customFormat="1" ht="30" customHeight="1">
      <c r="A18" s="389"/>
      <c r="B18" s="373" t="s">
        <v>698</v>
      </c>
      <c r="C18" s="388">
        <v>1426472</v>
      </c>
      <c r="D18" s="388">
        <v>1483417</v>
      </c>
      <c r="E18" s="388">
        <v>1531014</v>
      </c>
      <c r="F18" s="388">
        <v>1582401</v>
      </c>
      <c r="G18" s="388">
        <v>1635705</v>
      </c>
      <c r="H18" s="388">
        <v>1690968</v>
      </c>
      <c r="I18" s="388">
        <v>1751325</v>
      </c>
      <c r="J18" s="388">
        <v>1814407</v>
      </c>
      <c r="K18" s="388">
        <v>1876504</v>
      </c>
      <c r="L18" s="388">
        <v>1939548</v>
      </c>
      <c r="M18" s="388">
        <v>2014189</v>
      </c>
      <c r="N18" s="388">
        <v>2089682</v>
      </c>
      <c r="O18" s="388">
        <v>2164490</v>
      </c>
      <c r="P18" s="10"/>
      <c r="Q18" s="86"/>
      <c r="R18" s="35"/>
      <c r="S18" s="10"/>
    </row>
    <row r="19" spans="1:19" s="12" customFormat="1" ht="30" customHeight="1">
      <c r="A19" s="389"/>
      <c r="B19" s="373" t="s">
        <v>699</v>
      </c>
      <c r="C19" s="388">
        <v>57422</v>
      </c>
      <c r="D19" s="388">
        <v>58496</v>
      </c>
      <c r="E19" s="388">
        <v>58966</v>
      </c>
      <c r="F19" s="388">
        <v>60612</v>
      </c>
      <c r="G19" s="388">
        <v>61403</v>
      </c>
      <c r="H19" s="388">
        <v>62097</v>
      </c>
      <c r="I19" s="388">
        <v>65361</v>
      </c>
      <c r="J19" s="388">
        <v>69924</v>
      </c>
      <c r="K19" s="388">
        <v>72831</v>
      </c>
      <c r="L19" s="388">
        <v>75406</v>
      </c>
      <c r="M19" s="388">
        <v>78917</v>
      </c>
      <c r="N19" s="388">
        <v>80563</v>
      </c>
      <c r="O19" s="388">
        <v>81558</v>
      </c>
      <c r="P19" s="10"/>
      <c r="Q19" s="86"/>
      <c r="R19" s="35"/>
    </row>
    <row r="20" spans="1:19" s="12" customFormat="1" ht="39.75" customHeight="1">
      <c r="A20" s="389"/>
      <c r="B20" s="373" t="s">
        <v>700</v>
      </c>
      <c r="C20" s="388">
        <v>46205</v>
      </c>
      <c r="D20" s="388">
        <v>47361</v>
      </c>
      <c r="E20" s="388">
        <v>48883</v>
      </c>
      <c r="F20" s="388">
        <v>50071</v>
      </c>
      <c r="G20" s="388">
        <v>52536</v>
      </c>
      <c r="H20" s="388">
        <v>54674</v>
      </c>
      <c r="I20" s="388">
        <v>56251</v>
      </c>
      <c r="J20" s="388">
        <v>58332</v>
      </c>
      <c r="K20" s="388">
        <v>58255</v>
      </c>
      <c r="L20" s="388">
        <v>60423</v>
      </c>
      <c r="M20" s="388">
        <v>62374</v>
      </c>
      <c r="N20" s="388">
        <v>63575</v>
      </c>
      <c r="O20" s="388">
        <v>64520</v>
      </c>
      <c r="P20" s="10"/>
      <c r="R20" s="35"/>
    </row>
    <row r="21" spans="1:19" ht="39.75" customHeight="1">
      <c r="A21" s="389"/>
      <c r="B21" s="393" t="s">
        <v>908</v>
      </c>
      <c r="C21" s="388">
        <v>74554</v>
      </c>
      <c r="D21" s="388">
        <v>76397</v>
      </c>
      <c r="E21" s="388">
        <v>78336</v>
      </c>
      <c r="F21" s="388">
        <v>79329</v>
      </c>
      <c r="G21" s="388">
        <v>81260</v>
      </c>
      <c r="H21" s="388">
        <v>83768</v>
      </c>
      <c r="I21" s="388">
        <v>85112</v>
      </c>
      <c r="J21" s="388">
        <v>86740</v>
      </c>
      <c r="K21" s="388">
        <v>89501</v>
      </c>
      <c r="L21" s="388">
        <v>92215</v>
      </c>
      <c r="M21" s="388">
        <v>95133</v>
      </c>
      <c r="N21" s="388">
        <v>95791</v>
      </c>
      <c r="O21" s="388">
        <v>96591</v>
      </c>
      <c r="P21" s="10"/>
      <c r="Q21" s="12"/>
      <c r="R21" s="35"/>
    </row>
    <row r="22" spans="1:19" s="36" customFormat="1" ht="18" customHeight="1">
      <c r="A22" s="372" t="s">
        <v>691</v>
      </c>
      <c r="B22" s="391"/>
      <c r="C22" s="387">
        <v>19617515</v>
      </c>
      <c r="D22" s="387">
        <v>20704448</v>
      </c>
      <c r="E22" s="387">
        <v>21024424</v>
      </c>
      <c r="F22" s="387">
        <v>18461326</v>
      </c>
      <c r="G22" s="387">
        <v>17784126</v>
      </c>
      <c r="H22" s="387">
        <v>18447686</v>
      </c>
      <c r="I22" s="387">
        <v>18930244</v>
      </c>
      <c r="J22" s="387">
        <v>19438157</v>
      </c>
      <c r="K22" s="387">
        <v>19572127</v>
      </c>
      <c r="L22" s="387">
        <v>18507169</v>
      </c>
      <c r="M22" s="387">
        <v>18685973</v>
      </c>
      <c r="N22" s="387">
        <v>18952335</v>
      </c>
      <c r="O22" s="387">
        <v>18554154</v>
      </c>
    </row>
    <row r="23" spans="1:19" ht="18" customHeight="1">
      <c r="A23" s="369" t="s">
        <v>692</v>
      </c>
      <c r="B23" s="389"/>
      <c r="C23" s="392">
        <v>1.9624515122307924</v>
      </c>
      <c r="D23" s="392">
        <v>2.0592988643995156</v>
      </c>
      <c r="E23" s="392">
        <v>2.1455086517045792</v>
      </c>
      <c r="F23" s="392">
        <v>2.2244989462902813</v>
      </c>
      <c r="G23" s="392">
        <v>2.2400504407598172</v>
      </c>
      <c r="H23" s="392">
        <v>2.2850205405589334</v>
      </c>
      <c r="I23" s="392">
        <v>2.2981144782922107</v>
      </c>
      <c r="J23" s="392">
        <v>2.2787833870609178</v>
      </c>
      <c r="K23" s="392">
        <v>2.3306639052122122</v>
      </c>
      <c r="L23" s="392">
        <v>2.1929010132433815</v>
      </c>
      <c r="M23" s="392">
        <v>2.1073933298442662</v>
      </c>
      <c r="N23" s="392">
        <v>2.2168769668749553</v>
      </c>
      <c r="O23" s="392">
        <v>2.2125955902185281</v>
      </c>
    </row>
    <row r="24" spans="1:19" s="3" customFormat="1" ht="18" customHeight="1">
      <c r="A24" s="372" t="s">
        <v>693</v>
      </c>
      <c r="B24" s="391"/>
      <c r="C24" s="387">
        <v>34526223</v>
      </c>
      <c r="D24" s="387">
        <v>36815794</v>
      </c>
      <c r="E24" s="387">
        <v>38348858</v>
      </c>
      <c r="F24" s="387">
        <v>37015094</v>
      </c>
      <c r="G24" s="387">
        <v>37180697</v>
      </c>
      <c r="H24" s="387">
        <v>38925236</v>
      </c>
      <c r="I24" s="387">
        <v>40572447</v>
      </c>
      <c r="J24" s="387">
        <v>41937616</v>
      </c>
      <c r="K24" s="387">
        <v>43375332</v>
      </c>
      <c r="L24" s="387">
        <v>42297932</v>
      </c>
      <c r="M24" s="387">
        <v>42721744</v>
      </c>
      <c r="N24" s="387">
        <v>44576303</v>
      </c>
      <c r="O24" s="387">
        <v>44751313</v>
      </c>
    </row>
    <row r="25" spans="1:19" s="122" customFormat="1" ht="12.75">
      <c r="A25" s="709" t="s">
        <v>336</v>
      </c>
      <c r="B25" s="709"/>
      <c r="C25" s="709"/>
      <c r="D25" s="709"/>
      <c r="E25" s="709"/>
      <c r="F25" s="709"/>
      <c r="G25" s="709"/>
      <c r="H25" s="709"/>
      <c r="I25" s="709"/>
      <c r="J25" s="709"/>
      <c r="K25" s="709"/>
      <c r="L25" s="709"/>
      <c r="M25" s="709"/>
      <c r="N25" s="127"/>
      <c r="O25" s="127"/>
    </row>
    <row r="26" spans="1:19" s="122" customFormat="1" ht="23.65" customHeight="1">
      <c r="A26" s="709" t="s">
        <v>340</v>
      </c>
      <c r="B26" s="709"/>
      <c r="C26" s="709"/>
      <c r="D26" s="709"/>
      <c r="E26" s="709"/>
      <c r="F26" s="709"/>
      <c r="G26" s="709"/>
      <c r="H26" s="709"/>
      <c r="I26" s="709"/>
      <c r="J26" s="709"/>
      <c r="K26" s="709"/>
      <c r="L26" s="709"/>
      <c r="M26" s="709"/>
      <c r="N26" s="127"/>
      <c r="O26" s="127"/>
    </row>
    <row r="27" spans="1:19" ht="15" customHeight="1">
      <c r="A27" s="709" t="s">
        <v>833</v>
      </c>
      <c r="B27" s="709"/>
      <c r="C27" s="709"/>
      <c r="D27" s="709"/>
      <c r="E27" s="709"/>
      <c r="F27" s="709"/>
      <c r="G27" s="709" t="s">
        <v>271</v>
      </c>
      <c r="H27" s="709"/>
      <c r="I27" s="709"/>
      <c r="J27" s="709"/>
      <c r="K27" s="709"/>
      <c r="L27" s="709"/>
      <c r="M27" s="709"/>
    </row>
    <row r="30" spans="1:19">
      <c r="C30" s="10"/>
      <c r="D30" s="10"/>
      <c r="E30" s="10"/>
      <c r="F30" s="10"/>
      <c r="G30" s="10"/>
      <c r="H30" s="10"/>
      <c r="I30" s="10"/>
      <c r="J30" s="10"/>
      <c r="K30" s="10"/>
      <c r="L30" s="10"/>
      <c r="M30" s="10"/>
      <c r="N30" s="10"/>
      <c r="O30" s="10"/>
      <c r="P30" s="10"/>
    </row>
    <row r="31" spans="1:19">
      <c r="C31" s="10"/>
      <c r="D31" s="10"/>
      <c r="E31" s="10"/>
      <c r="F31" s="10"/>
      <c r="G31" s="10"/>
      <c r="H31" s="10"/>
      <c r="I31" s="10"/>
      <c r="J31" s="10"/>
      <c r="K31" s="10"/>
      <c r="L31" s="10"/>
      <c r="M31" s="10"/>
      <c r="N31" s="10"/>
      <c r="O31" s="10"/>
      <c r="P31" s="10"/>
    </row>
    <row r="32" spans="1:19">
      <c r="H32" s="10"/>
      <c r="I32" s="10"/>
      <c r="J32" s="10"/>
      <c r="K32" s="2" t="s">
        <v>271</v>
      </c>
      <c r="M32" s="10"/>
      <c r="N32" s="10"/>
      <c r="O32" s="10"/>
    </row>
    <row r="34" spans="1:15">
      <c r="H34" s="10"/>
      <c r="I34" s="10"/>
      <c r="J34" s="10"/>
      <c r="M34" s="10"/>
      <c r="N34" s="10"/>
      <c r="O34" s="10"/>
    </row>
    <row r="35" spans="1:15">
      <c r="A35" s="729" t="s">
        <v>271</v>
      </c>
      <c r="B35" s="729"/>
    </row>
    <row r="36" spans="1:15">
      <c r="M36" s="10"/>
      <c r="N36" s="10"/>
      <c r="O36" s="10"/>
    </row>
  </sheetData>
  <mergeCells count="12">
    <mergeCell ref="A2:I2"/>
    <mergeCell ref="A3:I3"/>
    <mergeCell ref="A5:B5"/>
    <mergeCell ref="A27:M27"/>
    <mergeCell ref="A35:B35"/>
    <mergeCell ref="A4:B4"/>
    <mergeCell ref="A12:B12"/>
    <mergeCell ref="A25:M25"/>
    <mergeCell ref="A26:M26"/>
    <mergeCell ref="C12:F12"/>
    <mergeCell ref="G12:H12"/>
    <mergeCell ref="I12:O12"/>
  </mergeCells>
  <phoneticPr fontId="6" type="noConversion"/>
  <pageMargins left="0.19685039370078741" right="0.23622047244094491" top="0" bottom="0" header="0" footer="0"/>
  <pageSetup paperSize="9" scale="38" orientation="landscape" r:id="rId1"/>
  <headerFooter alignWithMargins="0"/>
  <rowBreaks count="1" manualBreakCount="1">
    <brk id="33"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28</vt:i4>
      </vt:variant>
      <vt:variant>
        <vt:lpstr>Adlandırılmış Aralıklar</vt:lpstr>
      </vt:variant>
      <vt:variant>
        <vt:i4>20</vt:i4>
      </vt:variant>
    </vt:vector>
  </HeadingPairs>
  <TitlesOfParts>
    <vt:vector size="48" baseType="lpstr">
      <vt:lpstr>Ağustos 2021 Turizm Sektörü</vt:lpstr>
      <vt:lpstr>İÇİNDEKİLER</vt:lpstr>
      <vt:lpstr>Metaveri</vt:lpstr>
      <vt:lpstr>Bölüm 1</vt:lpstr>
      <vt:lpstr>1.Personel Durumu</vt:lpstr>
      <vt:lpstr>Bölüm 2</vt:lpstr>
      <vt:lpstr>2.Aylara Göre Sigortalılar</vt:lpstr>
      <vt:lpstr>3.Sosyal Güvenlik Kapsamı</vt:lpstr>
      <vt:lpstr>4.4-a Sigortalı Sayıları</vt:lpstr>
      <vt:lpstr>5.4-b Sigortalı Sayıları</vt:lpstr>
      <vt:lpstr>6.4-c Sigortalı Sayıları</vt:lpstr>
      <vt:lpstr>7.1.4-a İl Dağılım</vt:lpstr>
      <vt:lpstr>7.2.4-a İl Cinsiyet</vt:lpstr>
      <vt:lpstr>7.3. SGDP İl Cinsiyet</vt:lpstr>
      <vt:lpstr>8.4-b-İl-Esnaf</vt:lpstr>
      <vt:lpstr>9-4-b İl-Cinsiyet</vt:lpstr>
      <vt:lpstr>10.4-c İl-Cinsiyet</vt:lpstr>
      <vt:lpstr>11-Diğer Primsizler</vt:lpstr>
      <vt:lpstr>11.1 Pasif-İl-Cinsiyet</vt:lpstr>
      <vt:lpstr>12-SGK Tahsis </vt:lpstr>
      <vt:lpstr>13-4-a Faliyet Kol</vt:lpstr>
      <vt:lpstr>14-4-a İşyeri Sayıları</vt:lpstr>
      <vt:lpstr>15-4-a Faaliyet İşyeri</vt:lpstr>
      <vt:lpstr>16-4a Faaliyet Sigortalı</vt:lpstr>
      <vt:lpstr>17-4-a İşyeri</vt:lpstr>
      <vt:lpstr>18-4-a İl Sigortalı</vt:lpstr>
      <vt:lpstr>19-İL-EMOD-Öncelikli Yaşam</vt:lpstr>
      <vt:lpstr>20. İdari Para Cezaları</vt:lpstr>
      <vt:lpstr>'1.Personel Durumu'!Yazdırma_Alanı</vt:lpstr>
      <vt:lpstr>'10.4-c İl-Cinsiyet'!Yazdırma_Alanı</vt:lpstr>
      <vt:lpstr>'11-Diğer Primsizler'!Yazdırma_Alanı</vt:lpstr>
      <vt:lpstr>'12-SGK Tahsis '!Yazdırma_Alanı</vt:lpstr>
      <vt:lpstr>'13-4-a Faliyet Kol'!Yazdırma_Alanı</vt:lpstr>
      <vt:lpstr>'14-4-a İşyeri Sayıları'!Yazdırma_Alanı</vt:lpstr>
      <vt:lpstr>'15-4-a Faaliyet İşyeri'!Yazdırma_Alanı</vt:lpstr>
      <vt:lpstr>'16-4a Faaliyet Sigortalı'!Yazdırma_Alanı</vt:lpstr>
      <vt:lpstr>'17-4-a İşyeri'!Yazdırma_Alanı</vt:lpstr>
      <vt:lpstr>'19-İL-EMOD-Öncelikli Yaşam'!Yazdırma_Alanı</vt:lpstr>
      <vt:lpstr>'2.Aylara Göre Sigortalılar'!Yazdırma_Alanı</vt:lpstr>
      <vt:lpstr>'20. İdari Para Cezaları'!Yazdırma_Alanı</vt:lpstr>
      <vt:lpstr>'3.Sosyal Güvenlik Kapsamı'!Yazdırma_Alanı</vt:lpstr>
      <vt:lpstr>'4.4-a Sigortalı Sayıları'!Yazdırma_Alanı</vt:lpstr>
      <vt:lpstr>'5.4-b Sigortalı Sayıları'!Yazdırma_Alanı</vt:lpstr>
      <vt:lpstr>'6.4-c Sigortalı Sayıları'!Yazdırma_Alanı</vt:lpstr>
      <vt:lpstr>'7.1.4-a İl Dağılım'!Yazdırma_Alanı</vt:lpstr>
      <vt:lpstr>'8.4-b-İl-Esnaf'!Yazdırma_Alanı</vt:lpstr>
      <vt:lpstr>'9-4-b İl-Cinsiyet'!Yazdırma_Alanı</vt:lpstr>
      <vt:lpstr>İÇİNDEKİLER!Yazdırma_Alanı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TÜROB</dc:creator>
  <cp:lastModifiedBy>ismail</cp:lastModifiedBy>
  <cp:lastPrinted>2020-09-14T10:36:36Z</cp:lastPrinted>
  <dcterms:created xsi:type="dcterms:W3CDTF">2001-06-01T10:55:13Z</dcterms:created>
  <dcterms:modified xsi:type="dcterms:W3CDTF">2021-11-09T07:24:42Z</dcterms:modified>
</cp:coreProperties>
</file>