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39" activeTab="0"/>
  </bookViews>
  <sheets>
    <sheet name="Ocak - Eylül Dönemi" sheetId="1" r:id="rId1"/>
    <sheet name="Sayfa1" sheetId="2" r:id="rId2"/>
    <sheet name="Sayfa2" sheetId="3" r:id="rId3"/>
    <sheet name="Sayfa3" sheetId="4" r:id="rId4"/>
  </sheets>
  <definedNames/>
  <calcPr fullCalcOnLoad="1"/>
</workbook>
</file>

<file path=xl/sharedStrings.xml><?xml version="1.0" encoding="utf-8"?>
<sst xmlns="http://schemas.openxmlformats.org/spreadsheetml/2006/main" count="369" uniqueCount="115">
  <si>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</si>
  <si>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</si>
  <si>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</si>
  <si>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</si>
  <si>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</si>
  <si>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</si>
  <si>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</si>
  <si>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FRANSA</t>
  </si>
  <si>
    <t>POLONYA</t>
  </si>
  <si>
    <t>AVUSTURYA</t>
  </si>
  <si>
    <t>NORVEÇ</t>
  </si>
  <si>
    <t>BELÇİKA</t>
  </si>
  <si>
    <t>DANİMARKA</t>
  </si>
  <si>
    <t>KAZAKİSTAN</t>
  </si>
  <si>
    <t>ÇEK CUMHURİYETİ</t>
  </si>
  <si>
    <t>BELARUS (BEYAZ RUSYA)</t>
  </si>
  <si>
    <t>İSVİÇRE</t>
  </si>
  <si>
    <t>ROMANYA</t>
  </si>
  <si>
    <t>İRAN</t>
  </si>
  <si>
    <t>SLOVAKYA</t>
  </si>
  <si>
    <t>FİNLANDİYA</t>
  </si>
  <si>
    <t>İSRAİL</t>
  </si>
  <si>
    <t>MACARİSTAN</t>
  </si>
  <si>
    <t>LİTVANYA</t>
  </si>
  <si>
    <t>MOLDOVA</t>
  </si>
  <si>
    <t>İTALYA</t>
  </si>
  <si>
    <t>SIRBİSTAN</t>
  </si>
  <si>
    <t>ESTONYA</t>
  </si>
  <si>
    <t>AZERBAYCAN</t>
  </si>
  <si>
    <t>LETONYA</t>
  </si>
  <si>
    <t>SLOVENYA</t>
  </si>
  <si>
    <t>PORTEKİZ</t>
  </si>
  <si>
    <t>BOSNA - HERSEK</t>
  </si>
  <si>
    <t>ERMENİSTAN</t>
  </si>
  <si>
    <t>SURİYE</t>
  </si>
  <si>
    <t>İSPANYA</t>
  </si>
  <si>
    <t>AMERİKA BİRLEŞİK DEVLETLERİ</t>
  </si>
  <si>
    <t>YUNANİSTAN</t>
  </si>
  <si>
    <t>LÜBNAN</t>
  </si>
  <si>
    <t>CEZAYİR</t>
  </si>
  <si>
    <t>2007 YILI</t>
  </si>
  <si>
    <t>ZİYARETÇİ SAYISI</t>
  </si>
  <si>
    <t>MİLLİYET PAYI (%)</t>
  </si>
  <si>
    <t>2008 YILI</t>
  </si>
  <si>
    <t>2009 YILI</t>
  </si>
  <si>
    <t>2010 YILI</t>
  </si>
  <si>
    <t>DİĞER MİLLİYETLER TOPLAMI</t>
  </si>
  <si>
    <t>YABANCI ZİYARETÇİLER TOPLAMI</t>
  </si>
  <si>
    <t>YERLİ ZİYARETÇİLER</t>
  </si>
  <si>
    <t>G E N E L  T O P L A M</t>
  </si>
  <si>
    <t>2010 / 2009 YILI</t>
  </si>
  <si>
    <t>KARŞILAŞTIRMASI</t>
  </si>
  <si>
    <t>SAYISAL DEĞİŞİM</t>
  </si>
  <si>
    <t>ORANSAL DEĞİŞİM (%)</t>
  </si>
  <si>
    <t>OCAK - EYLÜL DÖNEMİ</t>
  </si>
  <si>
    <t>ANTALYA İL KÜLTÜR VE TURİZM MÜDÜRLÜĞÜ</t>
  </si>
  <si>
    <t xml:space="preserve">2007 - 2010 YILLARINDA İLİMİZE GELEN ZİYARETÇİLERİN SAYISI VE MİLLİYETLERİNE GÖRE DAĞILIMI (OCAK-EYLÜL DÖNEMİ) </t>
  </si>
  <si>
    <t>Not: Ayrıca 2010 yılı Ocak-Eylül döneminde 67.273'ü yabancı ve 640'ı yerli olmak üzere toplam 67.913 günübirlik ziyaretçi İlimize gelmiştir.</t>
  </si>
  <si>
    <t xml:space="preserve">2007 - 2010 YILLARINDA İLİMİZE GELEN ZİYARETÇİLERİN SAYISI VE MİLLİYETLERİNE GÖRE DAĞILIMI (EYLÜL AYI) </t>
  </si>
  <si>
    <t>2007 YILI EYLÜL AYI</t>
  </si>
  <si>
    <t>2008 YILI EYLÜL AYI</t>
  </si>
  <si>
    <t>2009 YILI EYLÜL AYI</t>
  </si>
  <si>
    <t>2010 YILI EYLÜL AYI</t>
  </si>
  <si>
    <t>2010 / 2009 YILI KARŞILAŞTIRMASI</t>
  </si>
  <si>
    <t>YERLİ ZİYERETÇİLER</t>
  </si>
  <si>
    <t xml:space="preserve">2010 YILINDA İLİMİZE GELEN ZİYARETÇİLERİN SAYISI VE MİLLİYETLERİNE GÖRE DAĞILIMI (OCAK-EYLÜL AYLARI)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</si>
  <si>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</si>
  <si>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</si>
  <si>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</si>
  <si>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</si>
  <si>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</si>
  <si>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</si>
  <si>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</si>
  <si>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</si>
  <si>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</si>
  <si>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TOPLAM</t>
  </si>
  <si>
    <t>DİĞER YABANCI ZİYARETÇİLER</t>
  </si>
  <si>
    <t>A N T A L Y A   İ L   K Ü L T Ü R   V E   T U R İ Z M   M Ü D Ü  R L Ü Ğ Ü</t>
  </si>
  <si>
    <t>A N T A L Y A     G Ü M R Ü K    K A P I L A R I    Y  A  B A N C I    Z İ Y A R E T Ç İ    V E    V A T A N D A Ş    G İ R İ Ş L E R İ    T A B L O S U</t>
  </si>
  <si>
    <t>2   0   0  9      Y  I  L  I</t>
  </si>
  <si>
    <t>AYLAR</t>
  </si>
  <si>
    <t>Y A B A N C I    Z İ Y A R E T Ç İ L E R</t>
  </si>
  <si>
    <t>V A T A N D A Ş L A R</t>
  </si>
  <si>
    <r>
      <t>GENEL TOPLAM</t>
    </r>
    <r>
      <rPr>
        <b/>
        <sz val="14"/>
        <rFont val="Arial"/>
        <family val="2"/>
      </rPr>
      <t xml:space="preserve"> </t>
    </r>
  </si>
  <si>
    <t>HAVA LİMANLARI</t>
  </si>
  <si>
    <t>DENİZ LİMANLARI</t>
  </si>
  <si>
    <t>T O P L A M</t>
  </si>
  <si>
    <t xml:space="preserve">ANTALYA </t>
  </si>
  <si>
    <t>GAZİPAŞA</t>
  </si>
  <si>
    <t>ALANYA</t>
  </si>
  <si>
    <t xml:space="preserve">KAŞ </t>
  </si>
  <si>
    <t>ANTALYA</t>
  </si>
  <si>
    <t>FİNİKE</t>
  </si>
  <si>
    <t>KEMER</t>
  </si>
  <si>
    <t>AYLIK</t>
  </si>
  <si>
    <t>KÜMÜLATİF</t>
  </si>
  <si>
    <t>KAŞ</t>
  </si>
  <si>
    <t>-</t>
  </si>
  <si>
    <t>EKİM</t>
  </si>
  <si>
    <t>KASIM</t>
  </si>
  <si>
    <t>ARALIK</t>
  </si>
  <si>
    <t>GÜNÜ BİRLİK ZİYARETÇİLER</t>
  </si>
  <si>
    <t>,</t>
  </si>
  <si>
    <t>2  0  1  0      Y  I  L  I</t>
  </si>
  <si>
    <t>GENEL TOPLAM</t>
  </si>
  <si>
    <t>2 0 1 0    /   2 0 0 9    Y I L I    K A R Ş I L A Ş T I R M A S I</t>
  </si>
  <si>
    <t>Y A B A N C I   Z İ Y A R E T Ç İ L E R</t>
  </si>
  <si>
    <t>Y A B A N C I   Z İ Y A R E T Ç İ L E R  +  V A T A N D A Ş L A R</t>
  </si>
  <si>
    <t xml:space="preserve"> KÜMÜLATİF</t>
  </si>
  <si>
    <t>SAYISAL</t>
  </si>
  <si>
    <t>ORANSAL</t>
  </si>
  <si>
    <t>SAYISAL   DEĞİŞİM</t>
  </si>
  <si>
    <t>DEĞİŞİM</t>
  </si>
  <si>
    <t xml:space="preserve"> DEĞİŞİM (%)</t>
  </si>
  <si>
    <t xml:space="preserve">AĞUSTOS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</si>
</sst>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  <numFmt numFmtId="174" formatCode="####\ ###\ ##0"/>
    <numFmt numFmtId="175" formatCode="#\ ###\ ##0"/>
  </numFmts>
  <fonts count="6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4"/>
      <color indexed="6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color indexed="12"/>
      <name val="Arial"/>
      <family val="2"/>
    </font>
    <font>
      <b/>
      <sz val="20"/>
      <color indexed="48"/>
      <name val="Arial"/>
      <family val="2"/>
    </font>
    <font>
      <b/>
      <sz val="16"/>
      <name val="Arial"/>
      <family val="2"/>
    </font>
    <font>
      <b/>
      <sz val="22"/>
      <color indexed="9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2"/>
      <name val="Arial Black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2060"/>
      <name val="Arial"/>
      <family val="2"/>
    </font>
    <font>
      <b/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35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 wrapText="1"/>
    </xf>
    <xf numFmtId="173" fontId="7" fillId="0" borderId="1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173" fontId="7" fillId="0" borderId="11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173" fontId="60" fillId="0" borderId="0" xfId="0" applyNumberFormat="1" applyFont="1" applyFill="1" applyBorder="1" applyAlignment="1">
      <alignment horizontal="center" vertical="center"/>
    </xf>
    <xf numFmtId="173" fontId="61" fillId="0" borderId="0" xfId="0" applyNumberFormat="1" applyFont="1" applyFill="1" applyBorder="1" applyAlignment="1">
      <alignment horizontal="center" vertical="center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5" fillId="0" borderId="16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3" fontId="2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73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173" fontId="30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 wrapText="1"/>
    </xf>
    <xf numFmtId="173" fontId="30" fillId="0" borderId="10" xfId="0" applyNumberFormat="1" applyFont="1" applyFill="1" applyBorder="1" applyAlignment="1">
      <alignment horizontal="righ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left" vertical="center"/>
    </xf>
    <xf numFmtId="173" fontId="29" fillId="0" borderId="0" xfId="0" applyNumberFormat="1" applyFont="1" applyFill="1" applyBorder="1" applyAlignment="1">
      <alignment horizontal="left" vertical="center"/>
    </xf>
    <xf numFmtId="174" fontId="30" fillId="0" borderId="10" xfId="0" applyNumberFormat="1" applyFont="1" applyFill="1" applyBorder="1" applyAlignment="1">
      <alignment horizontal="left" vertical="center"/>
    </xf>
    <xf numFmtId="174" fontId="30" fillId="0" borderId="10" xfId="0" applyNumberFormat="1" applyFont="1" applyFill="1" applyBorder="1" applyAlignment="1">
      <alignment horizontal="center" vertical="center"/>
    </xf>
    <xf numFmtId="173" fontId="30" fillId="33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30" fillId="33" borderId="10" xfId="0" applyNumberFormat="1" applyFont="1" applyFill="1" applyBorder="1" applyAlignment="1">
      <alignment vertical="center"/>
    </xf>
    <xf numFmtId="173" fontId="30" fillId="0" borderId="10" xfId="0" applyNumberFormat="1" applyFont="1" applyFill="1" applyBorder="1" applyAlignment="1">
      <alignment horizontal="right" vertical="center"/>
    </xf>
    <xf numFmtId="173" fontId="30" fillId="0" borderId="0" xfId="0" applyNumberFormat="1" applyFont="1" applyFill="1" applyBorder="1" applyAlignment="1">
      <alignment horizontal="left" vertical="center"/>
    </xf>
    <xf numFmtId="173" fontId="30" fillId="33" borderId="10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Alignment="1" applyProtection="1">
      <alignment vertical="center"/>
      <protection hidden="1"/>
    </xf>
    <xf numFmtId="175" fontId="31" fillId="33" borderId="0" xfId="0" applyNumberFormat="1" applyFont="1" applyFill="1" applyAlignment="1" applyProtection="1">
      <alignment horizontal="center" vertical="center"/>
      <protection hidden="1"/>
    </xf>
    <xf numFmtId="175" fontId="32" fillId="33" borderId="0" xfId="0" applyNumberFormat="1" applyFont="1" applyFill="1" applyAlignment="1" applyProtection="1">
      <alignment horizontal="center" vertical="center"/>
      <protection hidden="1"/>
    </xf>
    <xf numFmtId="175" fontId="33" fillId="33" borderId="0" xfId="0" applyNumberFormat="1" applyFont="1" applyFill="1" applyAlignment="1" applyProtection="1">
      <alignment horizontal="center" vertical="center"/>
      <protection hidden="1"/>
    </xf>
    <xf numFmtId="175" fontId="34" fillId="34" borderId="20" xfId="0" applyNumberFormat="1" applyFont="1" applyFill="1" applyBorder="1" applyAlignment="1" applyProtection="1">
      <alignment horizontal="center" vertical="center"/>
      <protection hidden="1"/>
    </xf>
    <xf numFmtId="175" fontId="34" fillId="34" borderId="21" xfId="0" applyNumberFormat="1" applyFont="1" applyFill="1" applyBorder="1" applyAlignment="1" applyProtection="1">
      <alignment horizontal="center" vertical="center"/>
      <protection hidden="1"/>
    </xf>
    <xf numFmtId="175" fontId="34" fillId="34" borderId="22" xfId="0" applyNumberFormat="1" applyFont="1" applyFill="1" applyBorder="1" applyAlignment="1" applyProtection="1">
      <alignment horizontal="center" vertical="center"/>
      <protection hidden="1"/>
    </xf>
    <xf numFmtId="175" fontId="36" fillId="33" borderId="23" xfId="48" applyNumberFormat="1" applyFont="1" applyFill="1" applyBorder="1" applyAlignment="1" applyProtection="1">
      <alignment horizontal="center" vertical="center"/>
      <protection hidden="1"/>
    </xf>
    <xf numFmtId="175" fontId="33" fillId="33" borderId="24" xfId="0" applyNumberFormat="1" applyFont="1" applyFill="1" applyBorder="1" applyAlignment="1" applyProtection="1">
      <alignment horizontal="center" vertical="center"/>
      <protection hidden="1"/>
    </xf>
    <xf numFmtId="175" fontId="33" fillId="33" borderId="25" xfId="0" applyNumberFormat="1" applyFont="1" applyFill="1" applyBorder="1" applyAlignment="1" applyProtection="1">
      <alignment horizontal="center" vertical="center"/>
      <protection hidden="1"/>
    </xf>
    <xf numFmtId="175" fontId="4" fillId="33" borderId="21" xfId="0" applyNumberFormat="1" applyFont="1" applyFill="1" applyBorder="1" applyAlignment="1" applyProtection="1">
      <alignment vertical="center"/>
      <protection hidden="1"/>
    </xf>
    <xf numFmtId="175" fontId="33" fillId="33" borderId="23" xfId="0" applyNumberFormat="1" applyFont="1" applyFill="1" applyBorder="1" applyAlignment="1" applyProtection="1">
      <alignment horizontal="center" vertical="center"/>
      <protection hidden="1"/>
    </xf>
    <xf numFmtId="175" fontId="33" fillId="33" borderId="26" xfId="0" applyNumberFormat="1" applyFont="1" applyFill="1" applyBorder="1" applyAlignment="1" applyProtection="1">
      <alignment horizontal="center" vertical="center"/>
      <protection hidden="1"/>
    </xf>
    <xf numFmtId="175" fontId="37" fillId="33" borderId="20" xfId="0" applyNumberFormat="1" applyFont="1" applyFill="1" applyBorder="1" applyAlignment="1" applyProtection="1">
      <alignment horizontal="center" vertical="center" wrapText="1"/>
      <protection hidden="1"/>
    </xf>
    <xf numFmtId="175" fontId="37" fillId="33" borderId="22" xfId="0" applyNumberFormat="1" applyFont="1" applyFill="1" applyBorder="1" applyAlignment="1" applyProtection="1">
      <alignment horizontal="center" vertical="center" wrapText="1"/>
      <protection hidden="1"/>
    </xf>
    <xf numFmtId="175" fontId="36" fillId="33" borderId="27" xfId="48" applyNumberFormat="1" applyFont="1" applyFill="1" applyBorder="1" applyAlignment="1" applyProtection="1">
      <alignment horizontal="center" vertical="center"/>
      <protection hidden="1"/>
    </xf>
    <xf numFmtId="175" fontId="36" fillId="35" borderId="10" xfId="48" applyNumberFormat="1" applyFont="1" applyFill="1" applyBorder="1" applyAlignment="1" applyProtection="1">
      <alignment horizontal="center" vertical="center"/>
      <protection hidden="1"/>
    </xf>
    <xf numFmtId="175" fontId="36" fillId="35" borderId="10" xfId="48" applyNumberFormat="1" applyFont="1" applyFill="1" applyBorder="1" applyAlignment="1" applyProtection="1">
      <alignment horizontal="center" vertical="center" wrapText="1"/>
      <protection hidden="1"/>
    </xf>
    <xf numFmtId="175" fontId="36" fillId="33" borderId="10" xfId="48" applyNumberFormat="1" applyFont="1" applyFill="1" applyBorder="1" applyAlignment="1" applyProtection="1">
      <alignment horizontal="center" vertical="center"/>
      <protection hidden="1"/>
    </xf>
    <xf numFmtId="175" fontId="36" fillId="33" borderId="28" xfId="48" applyNumberFormat="1" applyFont="1" applyFill="1" applyBorder="1" applyAlignment="1" applyProtection="1">
      <alignment horizontal="center" vertical="center"/>
      <protection hidden="1"/>
    </xf>
    <xf numFmtId="175" fontId="4" fillId="33" borderId="0" xfId="0" applyNumberFormat="1" applyFont="1" applyFill="1" applyBorder="1" applyAlignment="1" applyProtection="1">
      <alignment vertical="center"/>
      <protection hidden="1"/>
    </xf>
    <xf numFmtId="175" fontId="36" fillId="35" borderId="29" xfId="48" applyNumberFormat="1" applyFont="1" applyFill="1" applyBorder="1" applyAlignment="1" applyProtection="1">
      <alignment horizontal="center" vertical="center" wrapText="1"/>
      <protection hidden="1"/>
    </xf>
    <xf numFmtId="175" fontId="36" fillId="35" borderId="15" xfId="48" applyNumberFormat="1" applyFont="1" applyFill="1" applyBorder="1" applyAlignment="1" applyProtection="1">
      <alignment horizontal="center" vertical="center" wrapText="1"/>
      <protection hidden="1"/>
    </xf>
    <xf numFmtId="175" fontId="37" fillId="33" borderId="30" xfId="0" applyNumberFormat="1" applyFont="1" applyFill="1" applyBorder="1" applyAlignment="1" applyProtection="1">
      <alignment horizontal="center" vertical="center" wrapText="1"/>
      <protection hidden="1"/>
    </xf>
    <xf numFmtId="175" fontId="37" fillId="33" borderId="31" xfId="0" applyNumberFormat="1" applyFont="1" applyFill="1" applyBorder="1" applyAlignment="1" applyProtection="1">
      <alignment horizontal="center" vertical="center" wrapText="1"/>
      <protection hidden="1"/>
    </xf>
    <xf numFmtId="175" fontId="30" fillId="33" borderId="10" xfId="48" applyNumberFormat="1" applyFont="1" applyFill="1" applyBorder="1" applyAlignment="1" applyProtection="1">
      <alignment horizontal="center" vertical="center"/>
      <protection hidden="1"/>
    </xf>
    <xf numFmtId="175" fontId="30" fillId="33" borderId="10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10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18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19" xfId="48" applyNumberFormat="1" applyFont="1" applyFill="1" applyBorder="1" applyAlignment="1" applyProtection="1">
      <alignment horizontal="center" vertical="center" wrapText="1"/>
      <protection hidden="1"/>
    </xf>
    <xf numFmtId="175" fontId="30" fillId="33" borderId="28" xfId="48" applyNumberFormat="1" applyFont="1" applyFill="1" applyBorder="1" applyAlignment="1" applyProtection="1">
      <alignment horizontal="center" vertical="center"/>
      <protection hidden="1"/>
    </xf>
    <xf numFmtId="175" fontId="30" fillId="33" borderId="27" xfId="48" applyNumberFormat="1" applyFont="1" applyFill="1" applyBorder="1" applyAlignment="1" applyProtection="1">
      <alignment horizontal="center" vertical="center" wrapText="1"/>
      <protection hidden="1"/>
    </xf>
    <xf numFmtId="175" fontId="30" fillId="33" borderId="19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10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0" xfId="0" applyNumberFormat="1" applyFont="1" applyFill="1" applyBorder="1" applyAlignment="1" applyProtection="1">
      <alignment horizontal="center" vertical="center"/>
      <protection hidden="1"/>
    </xf>
    <xf numFmtId="175" fontId="4" fillId="33" borderId="27" xfId="48" applyNumberFormat="1" applyFont="1" applyFill="1" applyBorder="1" applyAlignment="1" applyProtection="1">
      <alignment vertical="center"/>
      <protection hidden="1"/>
    </xf>
    <xf numFmtId="175" fontId="38" fillId="33" borderId="10" xfId="48" applyNumberFormat="1" applyFont="1" applyFill="1" applyBorder="1" applyAlignment="1" applyProtection="1">
      <alignment horizontal="right" vertical="center"/>
      <protection hidden="1"/>
    </xf>
    <xf numFmtId="175" fontId="38" fillId="33" borderId="10" xfId="48" applyNumberFormat="1" applyFont="1" applyFill="1" applyBorder="1" applyAlignment="1" applyProtection="1">
      <alignment horizontal="center" vertical="center"/>
      <protection hidden="1"/>
    </xf>
    <xf numFmtId="175" fontId="38" fillId="33" borderId="10" xfId="48" applyNumberFormat="1" applyFont="1" applyFill="1" applyBorder="1" applyAlignment="1" applyProtection="1">
      <alignment horizontal="right" vertical="center"/>
      <protection hidden="1"/>
    </xf>
    <xf numFmtId="175" fontId="38" fillId="33" borderId="28" xfId="48" applyNumberFormat="1" applyFont="1" applyFill="1" applyBorder="1" applyAlignment="1" applyProtection="1">
      <alignment horizontal="right" vertical="center"/>
      <protection hidden="1"/>
    </xf>
    <xf numFmtId="175" fontId="36" fillId="33" borderId="0" xfId="0" applyNumberFormat="1" applyFont="1" applyFill="1" applyBorder="1" applyAlignment="1" applyProtection="1">
      <alignment vertical="center"/>
      <protection hidden="1"/>
    </xf>
    <xf numFmtId="175" fontId="38" fillId="33" borderId="27" xfId="48" applyNumberFormat="1" applyFont="1" applyFill="1" applyBorder="1" applyAlignment="1" applyProtection="1">
      <alignment horizontal="right" vertical="center"/>
      <protection hidden="1"/>
    </xf>
    <xf numFmtId="175" fontId="36" fillId="33" borderId="27" xfId="0" applyNumberFormat="1" applyFont="1" applyFill="1" applyBorder="1" applyAlignment="1" applyProtection="1">
      <alignment vertical="center"/>
      <protection hidden="1"/>
    </xf>
    <xf numFmtId="175" fontId="36" fillId="33" borderId="28" xfId="0" applyNumberFormat="1" applyFont="1" applyFill="1" applyBorder="1" applyAlignment="1" applyProtection="1">
      <alignment vertical="center"/>
      <protection hidden="1"/>
    </xf>
    <xf numFmtId="175" fontId="38" fillId="33" borderId="19" xfId="48" applyNumberFormat="1" applyFont="1" applyFill="1" applyBorder="1" applyAlignment="1" applyProtection="1">
      <alignment horizontal="center" vertical="center"/>
      <protection hidden="1"/>
    </xf>
    <xf numFmtId="175" fontId="36" fillId="33" borderId="32" xfId="0" applyNumberFormat="1" applyFont="1" applyFill="1" applyBorder="1" applyAlignment="1" applyProtection="1">
      <alignment vertical="center"/>
      <protection hidden="1"/>
    </xf>
    <xf numFmtId="175" fontId="36" fillId="33" borderId="33" xfId="0" applyNumberFormat="1" applyFont="1" applyFill="1" applyBorder="1" applyAlignment="1" applyProtection="1">
      <alignment vertical="center"/>
      <protection hidden="1"/>
    </xf>
    <xf numFmtId="175" fontId="36" fillId="33" borderId="0" xfId="0" applyNumberFormat="1" applyFont="1" applyFill="1" applyAlignment="1" applyProtection="1">
      <alignment vertical="center"/>
      <protection hidden="1"/>
    </xf>
    <xf numFmtId="175" fontId="36" fillId="33" borderId="10" xfId="48" applyNumberFormat="1" applyFont="1" applyFill="1" applyBorder="1" applyAlignment="1" applyProtection="1">
      <alignment horizontal="right" vertical="center"/>
      <protection hidden="1"/>
    </xf>
    <xf numFmtId="175" fontId="36" fillId="33" borderId="10" xfId="48" applyNumberFormat="1" applyFont="1" applyFill="1" applyBorder="1" applyAlignment="1" applyProtection="1">
      <alignment horizontal="center" vertical="center"/>
      <protection hidden="1"/>
    </xf>
    <xf numFmtId="175" fontId="36" fillId="33" borderId="18" xfId="48" applyNumberFormat="1" applyFont="1" applyFill="1" applyBorder="1" applyAlignment="1" applyProtection="1">
      <alignment horizontal="right" vertical="center"/>
      <protection hidden="1"/>
    </xf>
    <xf numFmtId="175" fontId="36" fillId="33" borderId="19" xfId="48" applyNumberFormat="1" applyFont="1" applyFill="1" applyBorder="1" applyAlignment="1" applyProtection="1">
      <alignment horizontal="right" vertical="center"/>
      <protection hidden="1"/>
    </xf>
    <xf numFmtId="175" fontId="33" fillId="35" borderId="10" xfId="48" applyNumberFormat="1" applyFont="1" applyFill="1" applyBorder="1" applyAlignment="1" applyProtection="1">
      <alignment horizontal="center" vertical="center"/>
      <protection hidden="1"/>
    </xf>
    <xf numFmtId="175" fontId="33" fillId="35" borderId="28" xfId="48" applyNumberFormat="1" applyFont="1" applyFill="1" applyBorder="1" applyAlignment="1" applyProtection="1">
      <alignment horizontal="center" vertical="center"/>
      <protection hidden="1"/>
    </xf>
    <xf numFmtId="175" fontId="36" fillId="33" borderId="27" xfId="48" applyNumberFormat="1" applyFont="1" applyFill="1" applyBorder="1" applyAlignment="1" applyProtection="1">
      <alignment horizontal="right" vertical="center"/>
      <protection hidden="1"/>
    </xf>
    <xf numFmtId="175" fontId="36" fillId="33" borderId="10" xfId="48" applyNumberFormat="1" applyFont="1" applyFill="1" applyBorder="1" applyAlignment="1" applyProtection="1">
      <alignment horizontal="right" vertical="center"/>
      <protection hidden="1"/>
    </xf>
    <xf numFmtId="175" fontId="33" fillId="35" borderId="14" xfId="48" applyNumberFormat="1" applyFont="1" applyFill="1" applyBorder="1" applyAlignment="1" applyProtection="1">
      <alignment horizontal="center" vertical="center"/>
      <protection hidden="1"/>
    </xf>
    <xf numFmtId="175" fontId="33" fillId="35" borderId="34" xfId="48" applyNumberFormat="1" applyFont="1" applyFill="1" applyBorder="1" applyAlignment="1" applyProtection="1">
      <alignment horizontal="center" vertical="center"/>
      <protection hidden="1"/>
    </xf>
    <xf numFmtId="175" fontId="33" fillId="35" borderId="20" xfId="0" applyNumberFormat="1" applyFont="1" applyFill="1" applyBorder="1" applyAlignment="1" applyProtection="1">
      <alignment horizontal="center" vertical="center"/>
      <protection hidden="1"/>
    </xf>
    <xf numFmtId="175" fontId="33" fillId="35" borderId="22" xfId="0" applyNumberFormat="1" applyFont="1" applyFill="1" applyBorder="1" applyAlignment="1" applyProtection="1">
      <alignment horizontal="center" vertical="center"/>
      <protection hidden="1"/>
    </xf>
    <xf numFmtId="175" fontId="36" fillId="33" borderId="18" xfId="48" applyNumberFormat="1" applyFont="1" applyFill="1" applyBorder="1" applyAlignment="1" applyProtection="1">
      <alignment horizontal="center" vertical="center"/>
      <protection hidden="1"/>
    </xf>
    <xf numFmtId="175" fontId="36" fillId="33" borderId="19" xfId="48" applyNumberFormat="1" applyFont="1" applyFill="1" applyBorder="1" applyAlignment="1" applyProtection="1">
      <alignment horizontal="center" vertical="center"/>
      <protection hidden="1"/>
    </xf>
    <xf numFmtId="175" fontId="36" fillId="33" borderId="35" xfId="48" applyNumberFormat="1" applyFont="1" applyFill="1" applyBorder="1" applyAlignment="1" applyProtection="1">
      <alignment horizontal="center" vertical="center"/>
      <protection hidden="1"/>
    </xf>
    <xf numFmtId="175" fontId="33" fillId="35" borderId="16" xfId="48" applyNumberFormat="1" applyFont="1" applyFill="1" applyBorder="1" applyAlignment="1" applyProtection="1">
      <alignment horizontal="center" vertical="center"/>
      <protection hidden="1"/>
    </xf>
    <xf numFmtId="175" fontId="33" fillId="35" borderId="31" xfId="48" applyNumberFormat="1" applyFont="1" applyFill="1" applyBorder="1" applyAlignment="1" applyProtection="1">
      <alignment horizontal="center" vertical="center"/>
      <protection hidden="1"/>
    </xf>
    <xf numFmtId="175" fontId="33" fillId="35" borderId="36" xfId="0" applyNumberFormat="1" applyFont="1" applyFill="1" applyBorder="1" applyAlignment="1" applyProtection="1">
      <alignment horizontal="center" vertical="center"/>
      <protection hidden="1"/>
    </xf>
    <xf numFmtId="175" fontId="33" fillId="35" borderId="37" xfId="0" applyNumberFormat="1" applyFont="1" applyFill="1" applyBorder="1" applyAlignment="1" applyProtection="1">
      <alignment horizontal="center" vertical="center"/>
      <protection hidden="1"/>
    </xf>
    <xf numFmtId="175" fontId="4" fillId="0" borderId="0" xfId="0" applyNumberFormat="1" applyFont="1" applyFill="1" applyAlignment="1" applyProtection="1">
      <alignment vertical="center"/>
      <protection hidden="1"/>
    </xf>
    <xf numFmtId="175" fontId="4" fillId="33" borderId="38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39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40" xfId="48" applyNumberFormat="1" applyFont="1" applyFill="1" applyBorder="1" applyAlignment="1" applyProtection="1">
      <alignment horizontal="center" vertical="center" wrapText="1"/>
      <protection hidden="1"/>
    </xf>
    <xf numFmtId="175" fontId="36" fillId="33" borderId="41" xfId="48" applyNumberFormat="1" applyFont="1" applyFill="1" applyBorder="1" applyAlignment="1" applyProtection="1">
      <alignment horizontal="right" vertical="center"/>
      <protection hidden="1"/>
    </xf>
    <xf numFmtId="175" fontId="36" fillId="33" borderId="42" xfId="48" applyNumberFormat="1" applyFont="1" applyFill="1" applyBorder="1" applyAlignment="1" applyProtection="1">
      <alignment horizontal="right" vertical="center"/>
      <protection hidden="1"/>
    </xf>
    <xf numFmtId="175" fontId="36" fillId="33" borderId="40" xfId="48" applyNumberFormat="1" applyFont="1" applyFill="1" applyBorder="1" applyAlignment="1" applyProtection="1">
      <alignment horizontal="right" vertical="center"/>
      <protection hidden="1"/>
    </xf>
    <xf numFmtId="175" fontId="33" fillId="35" borderId="41" xfId="48" applyNumberFormat="1" applyFont="1" applyFill="1" applyBorder="1" applyAlignment="1" applyProtection="1">
      <alignment horizontal="center" vertical="center"/>
      <protection hidden="1"/>
    </xf>
    <xf numFmtId="175" fontId="33" fillId="35" borderId="33" xfId="48" applyNumberFormat="1" applyFont="1" applyFill="1" applyBorder="1" applyAlignment="1" applyProtection="1">
      <alignment horizontal="center" vertical="center"/>
      <protection hidden="1"/>
    </xf>
    <xf numFmtId="175" fontId="4" fillId="33" borderId="32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41" xfId="48" applyNumberFormat="1" applyFont="1" applyFill="1" applyBorder="1" applyAlignment="1" applyProtection="1">
      <alignment horizontal="center" vertical="center" wrapText="1"/>
      <protection hidden="1"/>
    </xf>
    <xf numFmtId="175" fontId="36" fillId="33" borderId="40" xfId="48" applyNumberFormat="1" applyFont="1" applyFill="1" applyBorder="1" applyAlignment="1" applyProtection="1">
      <alignment horizontal="right" vertical="center"/>
      <protection hidden="1"/>
    </xf>
    <xf numFmtId="175" fontId="36" fillId="33" borderId="41" xfId="48" applyNumberFormat="1" applyFont="1" applyFill="1" applyBorder="1" applyAlignment="1" applyProtection="1">
      <alignment horizontal="right" vertical="center"/>
      <protection hidden="1"/>
    </xf>
    <xf numFmtId="175" fontId="4" fillId="0" borderId="0" xfId="0" applyNumberFormat="1" applyFont="1" applyFill="1" applyBorder="1" applyAlignment="1" applyProtection="1">
      <alignment vertical="center"/>
      <protection hidden="1"/>
    </xf>
    <xf numFmtId="175" fontId="39" fillId="35" borderId="43" xfId="0" applyNumberFormat="1" applyFont="1" applyFill="1" applyBorder="1" applyAlignment="1" applyProtection="1">
      <alignment horizontal="center" vertical="center"/>
      <protection hidden="1"/>
    </xf>
    <xf numFmtId="175" fontId="39" fillId="35" borderId="44" xfId="0" applyNumberFormat="1" applyFont="1" applyFill="1" applyBorder="1" applyAlignment="1" applyProtection="1">
      <alignment horizontal="center" vertical="center"/>
      <protection hidden="1"/>
    </xf>
    <xf numFmtId="175" fontId="4" fillId="33" borderId="0" xfId="48" applyNumberFormat="1" applyFont="1" applyFill="1" applyBorder="1" applyAlignment="1" applyProtection="1">
      <alignment vertical="center"/>
      <protection hidden="1"/>
    </xf>
    <xf numFmtId="175" fontId="38" fillId="33" borderId="0" xfId="48" applyNumberFormat="1" applyFont="1" applyFill="1" applyBorder="1" applyAlignment="1" applyProtection="1">
      <alignment horizontal="right" vertical="center"/>
      <protection hidden="1"/>
    </xf>
    <xf numFmtId="175" fontId="38" fillId="33" borderId="0" xfId="48" applyNumberFormat="1" applyFont="1" applyFill="1" applyBorder="1" applyAlignment="1" applyProtection="1">
      <alignment horizontal="center" vertical="center"/>
      <protection hidden="1"/>
    </xf>
    <xf numFmtId="175" fontId="40" fillId="33" borderId="21" xfId="0" applyNumberFormat="1" applyFont="1" applyFill="1" applyBorder="1" applyAlignment="1" applyProtection="1">
      <alignment vertical="center"/>
      <protection hidden="1"/>
    </xf>
    <xf numFmtId="175" fontId="37" fillId="33" borderId="23" xfId="0" applyNumberFormat="1" applyFont="1" applyFill="1" applyBorder="1" applyAlignment="1" applyProtection="1">
      <alignment horizontal="center" vertical="center" wrapText="1"/>
      <protection hidden="1"/>
    </xf>
    <xf numFmtId="175" fontId="37" fillId="33" borderId="25" xfId="0" applyNumberFormat="1" applyFont="1" applyFill="1" applyBorder="1" applyAlignment="1" applyProtection="1">
      <alignment horizontal="center" vertical="center" wrapText="1"/>
      <protection hidden="1"/>
    </xf>
    <xf numFmtId="175" fontId="37" fillId="33" borderId="27" xfId="0" applyNumberFormat="1" applyFont="1" applyFill="1" applyBorder="1" applyAlignment="1" applyProtection="1">
      <alignment horizontal="center" vertical="center" wrapText="1"/>
      <protection hidden="1"/>
    </xf>
    <xf numFmtId="175" fontId="37" fillId="33" borderId="28" xfId="0" applyNumberFormat="1" applyFont="1" applyFill="1" applyBorder="1" applyAlignment="1" applyProtection="1">
      <alignment horizontal="center" vertical="center" wrapText="1"/>
      <protection hidden="1"/>
    </xf>
    <xf numFmtId="175" fontId="4" fillId="33" borderId="0" xfId="0" applyNumberFormat="1" applyFont="1" applyFill="1" applyAlignment="1" applyProtection="1">
      <alignment horizontal="center" vertical="center"/>
      <protection hidden="1"/>
    </xf>
    <xf numFmtId="175" fontId="36" fillId="33" borderId="0" xfId="0" applyNumberFormat="1" applyFont="1" applyFill="1" applyBorder="1" applyAlignment="1" applyProtection="1">
      <alignment horizontal="right" vertical="center"/>
      <protection hidden="1"/>
    </xf>
    <xf numFmtId="175" fontId="36" fillId="33" borderId="27" xfId="0" applyNumberFormat="1" applyFont="1" applyFill="1" applyBorder="1" applyAlignment="1" applyProtection="1">
      <alignment horizontal="right" vertical="center"/>
      <protection hidden="1"/>
    </xf>
    <xf numFmtId="175" fontId="36" fillId="33" borderId="28" xfId="0" applyNumberFormat="1" applyFont="1" applyFill="1" applyBorder="1" applyAlignment="1" applyProtection="1">
      <alignment horizontal="right" vertical="center"/>
      <protection hidden="1"/>
    </xf>
    <xf numFmtId="175" fontId="36" fillId="33" borderId="45" xfId="0" applyNumberFormat="1" applyFont="1" applyFill="1" applyBorder="1" applyAlignment="1" applyProtection="1">
      <alignment horizontal="right" vertical="center"/>
      <protection hidden="1"/>
    </xf>
    <xf numFmtId="175" fontId="36" fillId="33" borderId="46" xfId="0" applyNumberFormat="1" applyFont="1" applyFill="1" applyBorder="1" applyAlignment="1" applyProtection="1">
      <alignment horizontal="right" vertical="center"/>
      <protection hidden="1"/>
    </xf>
    <xf numFmtId="175" fontId="36" fillId="33" borderId="35" xfId="48" applyNumberFormat="1" applyFont="1" applyFill="1" applyBorder="1" applyAlignment="1" applyProtection="1">
      <alignment horizontal="right" vertical="center"/>
      <protection hidden="1"/>
    </xf>
    <xf numFmtId="175" fontId="33" fillId="35" borderId="23" xfId="0" applyNumberFormat="1" applyFont="1" applyFill="1" applyBorder="1" applyAlignment="1" applyProtection="1">
      <alignment horizontal="center" vertical="center"/>
      <protection hidden="1"/>
    </xf>
    <xf numFmtId="175" fontId="33" fillId="35" borderId="25" xfId="0" applyNumberFormat="1" applyFont="1" applyFill="1" applyBorder="1" applyAlignment="1" applyProtection="1">
      <alignment horizontal="center" vertical="center"/>
      <protection hidden="1"/>
    </xf>
    <xf numFmtId="175" fontId="33" fillId="35" borderId="32" xfId="0" applyNumberFormat="1" applyFont="1" applyFill="1" applyBorder="1" applyAlignment="1" applyProtection="1">
      <alignment horizontal="center" vertical="center"/>
      <protection hidden="1"/>
    </xf>
    <xf numFmtId="175" fontId="33" fillId="35" borderId="33" xfId="0" applyNumberFormat="1" applyFont="1" applyFill="1" applyBorder="1" applyAlignment="1" applyProtection="1">
      <alignment horizontal="center" vertical="center"/>
      <protection hidden="1"/>
    </xf>
    <xf numFmtId="175" fontId="41" fillId="34" borderId="20" xfId="0" applyNumberFormat="1" applyFont="1" applyFill="1" applyBorder="1" applyAlignment="1" applyProtection="1">
      <alignment horizontal="center" vertical="center"/>
      <protection hidden="1"/>
    </xf>
    <xf numFmtId="175" fontId="41" fillId="34" borderId="21" xfId="0" applyNumberFormat="1" applyFont="1" applyFill="1" applyBorder="1" applyAlignment="1" applyProtection="1">
      <alignment horizontal="center" vertical="center"/>
      <protection hidden="1"/>
    </xf>
    <xf numFmtId="175" fontId="41" fillId="34" borderId="22" xfId="0" applyNumberFormat="1" applyFont="1" applyFill="1" applyBorder="1" applyAlignment="1" applyProtection="1">
      <alignment horizontal="center" vertical="center"/>
      <protection hidden="1"/>
    </xf>
    <xf numFmtId="175" fontId="36" fillId="33" borderId="23" xfId="0" applyNumberFormat="1" applyFont="1" applyFill="1" applyBorder="1" applyAlignment="1" applyProtection="1">
      <alignment horizontal="center" vertical="center"/>
      <protection hidden="1"/>
    </xf>
    <xf numFmtId="175" fontId="36" fillId="33" borderId="24" xfId="0" applyNumberFormat="1" applyFont="1" applyFill="1" applyBorder="1" applyAlignment="1" applyProtection="1">
      <alignment horizontal="center" vertical="center"/>
      <protection hidden="1"/>
    </xf>
    <xf numFmtId="175" fontId="36" fillId="33" borderId="25" xfId="0" applyNumberFormat="1" applyFont="1" applyFill="1" applyBorder="1" applyAlignment="1" applyProtection="1">
      <alignment horizontal="center" vertical="center"/>
      <protection hidden="1"/>
    </xf>
    <xf numFmtId="175" fontId="37" fillId="33" borderId="21" xfId="0" applyNumberFormat="1" applyFont="1" applyFill="1" applyBorder="1" applyAlignment="1" applyProtection="1">
      <alignment horizontal="center" vertical="center"/>
      <protection hidden="1"/>
    </xf>
    <xf numFmtId="175" fontId="36" fillId="33" borderId="29" xfId="48" applyNumberFormat="1" applyFont="1" applyFill="1" applyBorder="1" applyAlignment="1" applyProtection="1">
      <alignment horizontal="left" vertical="center"/>
      <protection hidden="1"/>
    </xf>
    <xf numFmtId="175" fontId="36" fillId="33" borderId="47" xfId="48" applyNumberFormat="1" applyFont="1" applyFill="1" applyBorder="1" applyAlignment="1" applyProtection="1">
      <alignment horizontal="left" vertical="center"/>
      <protection hidden="1"/>
    </xf>
    <xf numFmtId="175" fontId="38" fillId="33" borderId="18" xfId="48" applyNumberFormat="1" applyFont="1" applyFill="1" applyBorder="1" applyAlignment="1" applyProtection="1">
      <alignment horizontal="center" vertical="center"/>
      <protection hidden="1"/>
    </xf>
    <xf numFmtId="175" fontId="38" fillId="33" borderId="48" xfId="48" applyNumberFormat="1" applyFont="1" applyFill="1" applyBorder="1" applyAlignment="1" applyProtection="1">
      <alignment horizontal="center" vertical="center"/>
      <protection hidden="1"/>
    </xf>
    <xf numFmtId="175" fontId="38" fillId="33" borderId="19" xfId="48" applyNumberFormat="1" applyFont="1" applyFill="1" applyBorder="1" applyAlignment="1" applyProtection="1">
      <alignment horizontal="center" vertical="center"/>
      <protection hidden="1"/>
    </xf>
    <xf numFmtId="175" fontId="38" fillId="33" borderId="10" xfId="48" applyNumberFormat="1" applyFont="1" applyFill="1" applyBorder="1" applyAlignment="1" applyProtection="1">
      <alignment horizontal="center" vertical="center"/>
      <protection hidden="1"/>
    </xf>
    <xf numFmtId="175" fontId="38" fillId="33" borderId="28" xfId="48" applyNumberFormat="1" applyFont="1" applyFill="1" applyBorder="1" applyAlignment="1" applyProtection="1">
      <alignment horizontal="center" vertical="center"/>
      <protection hidden="1"/>
    </xf>
    <xf numFmtId="175" fontId="36" fillId="33" borderId="0" xfId="48" applyNumberFormat="1" applyFont="1" applyFill="1" applyBorder="1" applyAlignment="1" applyProtection="1">
      <alignment horizontal="center" vertical="center"/>
      <protection hidden="1"/>
    </xf>
    <xf numFmtId="175" fontId="36" fillId="33" borderId="15" xfId="48" applyNumberFormat="1" applyFont="1" applyFill="1" applyBorder="1" applyAlignment="1" applyProtection="1">
      <alignment horizontal="left" vertical="center"/>
      <protection hidden="1"/>
    </xf>
    <xf numFmtId="175" fontId="36" fillId="33" borderId="49" xfId="48" applyNumberFormat="1" applyFont="1" applyFill="1" applyBorder="1" applyAlignment="1" applyProtection="1">
      <alignment horizontal="left" vertical="center"/>
      <protection hidden="1"/>
    </xf>
    <xf numFmtId="175" fontId="36" fillId="33" borderId="0" xfId="48" applyNumberFormat="1" applyFont="1" applyFill="1" applyBorder="1" applyAlignment="1" applyProtection="1">
      <alignment horizontal="left" vertical="center"/>
      <protection hidden="1"/>
    </xf>
    <xf numFmtId="175" fontId="42" fillId="33" borderId="14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15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10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28" xfId="48" applyNumberFormat="1" applyFont="1" applyFill="1" applyBorder="1" applyAlignment="1" applyProtection="1">
      <alignment horizontal="center" vertical="center" wrapText="1"/>
      <protection hidden="1"/>
    </xf>
    <xf numFmtId="175" fontId="4" fillId="33" borderId="0" xfId="48" applyNumberFormat="1" applyFont="1" applyFill="1" applyBorder="1" applyAlignment="1" applyProtection="1">
      <alignment horizontal="center" vertical="center" wrapText="1"/>
      <protection hidden="1"/>
    </xf>
    <xf numFmtId="175" fontId="36" fillId="33" borderId="50" xfId="48" applyNumberFormat="1" applyFont="1" applyFill="1" applyBorder="1" applyAlignment="1" applyProtection="1">
      <alignment horizontal="left" vertical="center"/>
      <protection hidden="1"/>
    </xf>
    <xf numFmtId="175" fontId="42" fillId="33" borderId="47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14" xfId="48" applyNumberFormat="1" applyFont="1" applyFill="1" applyBorder="1" applyAlignment="1" applyProtection="1">
      <alignment horizontal="center" vertical="center"/>
      <protection hidden="1"/>
    </xf>
    <xf numFmtId="175" fontId="42" fillId="33" borderId="15" xfId="48" applyNumberFormat="1" applyFont="1" applyFill="1" applyBorder="1" applyAlignment="1" applyProtection="1">
      <alignment horizontal="center" vertical="center"/>
      <protection hidden="1"/>
    </xf>
    <xf numFmtId="175" fontId="36" fillId="33" borderId="30" xfId="48" applyNumberFormat="1" applyFont="1" applyFill="1" applyBorder="1" applyAlignment="1" applyProtection="1">
      <alignment horizontal="left" vertical="center"/>
      <protection hidden="1"/>
    </xf>
    <xf numFmtId="175" fontId="36" fillId="33" borderId="51" xfId="48" applyNumberFormat="1" applyFont="1" applyFill="1" applyBorder="1" applyAlignment="1" applyProtection="1">
      <alignment horizontal="left" vertical="center"/>
      <protection hidden="1"/>
    </xf>
    <xf numFmtId="175" fontId="42" fillId="33" borderId="16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17" xfId="48" applyNumberFormat="1" applyFont="1" applyFill="1" applyBorder="1" applyAlignment="1" applyProtection="1">
      <alignment horizontal="center" vertical="center" wrapText="1"/>
      <protection hidden="1"/>
    </xf>
    <xf numFmtId="175" fontId="36" fillId="33" borderId="17" xfId="48" applyNumberFormat="1" applyFont="1" applyFill="1" applyBorder="1" applyAlignment="1" applyProtection="1">
      <alignment horizontal="left" vertical="center"/>
      <protection hidden="1"/>
    </xf>
    <xf numFmtId="175" fontId="42" fillId="33" borderId="51" xfId="48" applyNumberFormat="1" applyFont="1" applyFill="1" applyBorder="1" applyAlignment="1" applyProtection="1">
      <alignment horizontal="center" vertical="center" wrapText="1"/>
      <protection hidden="1"/>
    </xf>
    <xf numFmtId="175" fontId="42" fillId="33" borderId="16" xfId="48" applyNumberFormat="1" applyFont="1" applyFill="1" applyBorder="1" applyAlignment="1" applyProtection="1">
      <alignment horizontal="center" vertical="center"/>
      <protection hidden="1"/>
    </xf>
    <xf numFmtId="175" fontId="42" fillId="33" borderId="17" xfId="48" applyNumberFormat="1" applyFont="1" applyFill="1" applyBorder="1" applyAlignment="1" applyProtection="1">
      <alignment horizontal="center" vertical="center"/>
      <protection hidden="1"/>
    </xf>
    <xf numFmtId="175" fontId="4" fillId="33" borderId="35" xfId="48" applyNumberFormat="1" applyFont="1" applyFill="1" applyBorder="1" applyAlignment="1" applyProtection="1">
      <alignment vertical="center"/>
      <protection hidden="1"/>
    </xf>
    <xf numFmtId="175" fontId="4" fillId="33" borderId="48" xfId="48" applyNumberFormat="1" applyFont="1" applyFill="1" applyBorder="1" applyAlignment="1" applyProtection="1">
      <alignment vertical="center"/>
      <protection hidden="1"/>
    </xf>
    <xf numFmtId="4" fontId="38" fillId="33" borderId="10" xfId="48" applyNumberFormat="1" applyFont="1" applyFill="1" applyBorder="1" applyAlignment="1" applyProtection="1">
      <alignment horizontal="center" vertical="center"/>
      <protection hidden="1"/>
    </xf>
    <xf numFmtId="4" fontId="38" fillId="33" borderId="28" xfId="48" applyNumberFormat="1" applyFont="1" applyFill="1" applyBorder="1" applyAlignment="1" applyProtection="1">
      <alignment horizontal="center" vertical="center"/>
      <protection hidden="1"/>
    </xf>
    <xf numFmtId="175" fontId="30" fillId="33" borderId="27" xfId="48" applyNumberFormat="1" applyFont="1" applyFill="1" applyBorder="1" applyAlignment="1" applyProtection="1">
      <alignment horizontal="left" vertical="center"/>
      <protection hidden="1"/>
    </xf>
    <xf numFmtId="175" fontId="30" fillId="33" borderId="10" xfId="48" applyNumberFormat="1" applyFont="1" applyFill="1" applyBorder="1" applyAlignment="1" applyProtection="1">
      <alignment horizontal="left" vertical="center"/>
      <protection hidden="1"/>
    </xf>
    <xf numFmtId="4" fontId="38" fillId="33" borderId="18" xfId="48" applyNumberFormat="1" applyFont="1" applyFill="1" applyBorder="1" applyAlignment="1" applyProtection="1">
      <alignment horizontal="center" vertical="center"/>
      <protection hidden="1"/>
    </xf>
    <xf numFmtId="4" fontId="38" fillId="33" borderId="19" xfId="48" applyNumberFormat="1" applyFont="1" applyFill="1" applyBorder="1" applyAlignment="1" applyProtection="1">
      <alignment horizontal="center" vertical="center"/>
      <protection hidden="1"/>
    </xf>
    <xf numFmtId="175" fontId="30" fillId="33" borderId="35" xfId="48" applyNumberFormat="1" applyFont="1" applyFill="1" applyBorder="1" applyAlignment="1" applyProtection="1">
      <alignment vertical="center"/>
      <protection hidden="1"/>
    </xf>
    <xf numFmtId="175" fontId="30" fillId="33" borderId="48" xfId="48" applyNumberFormat="1" applyFont="1" applyFill="1" applyBorder="1" applyAlignment="1" applyProtection="1">
      <alignment vertical="center"/>
      <protection hidden="1"/>
    </xf>
    <xf numFmtId="175" fontId="30" fillId="33" borderId="19" xfId="48" applyNumberFormat="1" applyFont="1" applyFill="1" applyBorder="1" applyAlignment="1" applyProtection="1">
      <alignment vertical="center"/>
      <protection hidden="1"/>
    </xf>
    <xf numFmtId="175" fontId="4" fillId="33" borderId="38" xfId="48" applyNumberFormat="1" applyFont="1" applyFill="1" applyBorder="1" applyAlignment="1" applyProtection="1">
      <alignment vertical="center"/>
      <protection hidden="1"/>
    </xf>
    <xf numFmtId="175" fontId="4" fillId="33" borderId="39" xfId="48" applyNumberFormat="1" applyFont="1" applyFill="1" applyBorder="1" applyAlignment="1" applyProtection="1">
      <alignment vertical="center"/>
      <protection hidden="1"/>
    </xf>
    <xf numFmtId="175" fontId="38" fillId="33" borderId="52" xfId="48" applyNumberFormat="1" applyFont="1" applyFill="1" applyBorder="1" applyAlignment="1" applyProtection="1">
      <alignment horizontal="center" vertical="center"/>
      <protection hidden="1"/>
    </xf>
    <xf numFmtId="175" fontId="30" fillId="33" borderId="32" xfId="48" applyNumberFormat="1" applyFont="1" applyFill="1" applyBorder="1" applyAlignment="1" applyProtection="1">
      <alignment horizontal="left" vertical="center"/>
      <protection hidden="1"/>
    </xf>
    <xf numFmtId="175" fontId="30" fillId="33" borderId="41" xfId="48" applyNumberFormat="1" applyFont="1" applyFill="1" applyBorder="1" applyAlignment="1" applyProtection="1">
      <alignment horizontal="left" vertical="center"/>
      <protection hidden="1"/>
    </xf>
    <xf numFmtId="175" fontId="30" fillId="33" borderId="38" xfId="48" applyNumberFormat="1" applyFont="1" applyFill="1" applyBorder="1" applyAlignment="1" applyProtection="1">
      <alignment vertical="center"/>
      <protection hidden="1"/>
    </xf>
    <xf numFmtId="175" fontId="30" fillId="33" borderId="39" xfId="48" applyNumberFormat="1" applyFont="1" applyFill="1" applyBorder="1" applyAlignment="1" applyProtection="1">
      <alignment vertical="center"/>
      <protection hidden="1"/>
    </xf>
    <xf numFmtId="175" fontId="30" fillId="33" borderId="40" xfId="48" applyNumberFormat="1" applyFont="1" applyFill="1" applyBorder="1" applyAlignment="1" applyProtection="1">
      <alignment vertic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Sayfa1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showGridLines="0" tabSelected="1" view="pageBreakPreview" zoomScale="75" zoomScaleSheetLayoutView="75" zoomScalePageLayoutView="0" workbookViewId="0" topLeftCell="A1">
      <selection activeCell="B60" sqref="B60"/>
    </sheetView>
  </sheetViews>
  <sheetFormatPr defaultColWidth="9.140625" defaultRowHeight="15" customHeight="1"/>
  <cols>
    <col min="1" max="1" width="38.7109375" style="8" customWidth="1"/>
    <col min="2" max="9" width="14.7109375" style="1" customWidth="1"/>
    <col min="10" max="11" width="15.7109375" style="1" customWidth="1"/>
    <col min="12" max="16384" width="9.140625" style="1" customWidth="1"/>
  </cols>
  <sheetData>
    <row r="1" ht="4.5" customHeight="1"/>
    <row r="2" spans="1:11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s="11" customFormat="1" ht="16.5" customHeight="1">
      <c r="A5" s="17" t="s">
        <v>0</v>
      </c>
      <c r="B5" s="26" t="s">
        <v>40</v>
      </c>
      <c r="C5" s="27"/>
      <c r="D5" s="26" t="s">
        <v>43</v>
      </c>
      <c r="E5" s="27"/>
      <c r="F5" s="26" t="s">
        <v>44</v>
      </c>
      <c r="G5" s="27"/>
      <c r="H5" s="26" t="s">
        <v>45</v>
      </c>
      <c r="I5" s="27"/>
      <c r="J5" s="20" t="s">
        <v>50</v>
      </c>
      <c r="K5" s="21"/>
    </row>
    <row r="6" spans="1:11" s="11" customFormat="1" ht="18" customHeight="1">
      <c r="A6" s="18"/>
      <c r="B6" s="28" t="s">
        <v>54</v>
      </c>
      <c r="C6" s="29"/>
      <c r="D6" s="28" t="s">
        <v>54</v>
      </c>
      <c r="E6" s="29"/>
      <c r="F6" s="28" t="s">
        <v>54</v>
      </c>
      <c r="G6" s="29"/>
      <c r="H6" s="28" t="s">
        <v>54</v>
      </c>
      <c r="I6" s="29"/>
      <c r="J6" s="22" t="s">
        <v>51</v>
      </c>
      <c r="K6" s="23"/>
    </row>
    <row r="7" spans="1:11" s="11" customFormat="1" ht="36" customHeight="1">
      <c r="A7" s="19"/>
      <c r="B7" s="4" t="s">
        <v>41</v>
      </c>
      <c r="C7" s="4" t="s">
        <v>42</v>
      </c>
      <c r="D7" s="4" t="s">
        <v>41</v>
      </c>
      <c r="E7" s="4" t="s">
        <v>42</v>
      </c>
      <c r="F7" s="4" t="s">
        <v>41</v>
      </c>
      <c r="G7" s="4" t="s">
        <v>42</v>
      </c>
      <c r="H7" s="4" t="s">
        <v>41</v>
      </c>
      <c r="I7" s="4" t="s">
        <v>42</v>
      </c>
      <c r="J7" s="5" t="s">
        <v>52</v>
      </c>
      <c r="K7" s="5" t="s">
        <v>53</v>
      </c>
    </row>
    <row r="8" spans="1:11" ht="15" customHeight="1">
      <c r="A8" s="9" t="s">
        <v>1</v>
      </c>
      <c r="B8" s="6">
        <v>1709127</v>
      </c>
      <c r="C8" s="13">
        <f>B8/B$48*100</f>
        <v>27.31988796001778</v>
      </c>
      <c r="D8" s="6">
        <v>2056104</v>
      </c>
      <c r="E8" s="13">
        <f>D8/D$48*100</f>
        <v>27.636753679057545</v>
      </c>
      <c r="F8" s="6">
        <v>1987733</v>
      </c>
      <c r="G8" s="13">
        <f>F8/F$48*100</f>
        <v>28.058517489735312</v>
      </c>
      <c r="H8" s="6">
        <v>2314851</v>
      </c>
      <c r="I8" s="13">
        <f>H8/H$48*100</f>
        <v>29.238944031037967</v>
      </c>
      <c r="J8" s="7">
        <f>H8-F8</f>
        <v>327118</v>
      </c>
      <c r="K8" s="15">
        <f>J8/F8*100</f>
        <v>16.456838015970956</v>
      </c>
    </row>
    <row r="9" spans="1:11" ht="15" customHeight="1">
      <c r="A9" s="9" t="s">
        <v>2</v>
      </c>
      <c r="B9" s="6">
        <v>1706018</v>
      </c>
      <c r="C9" s="13">
        <f aca="true" t="shared" si="0" ref="C9:C48">B9/B$48*100</f>
        <v>27.27019151752539</v>
      </c>
      <c r="D9" s="6">
        <v>1803290</v>
      </c>
      <c r="E9" s="13">
        <f aca="true" t="shared" si="1" ref="E9:E48">D9/D$48*100</f>
        <v>24.2385995756575</v>
      </c>
      <c r="F9" s="6">
        <v>1722906</v>
      </c>
      <c r="G9" s="13">
        <f aca="true" t="shared" si="2" ref="G9:G48">F9/F$48*100</f>
        <v>24.320262396493852</v>
      </c>
      <c r="H9" s="6">
        <v>1899711</v>
      </c>
      <c r="I9" s="13">
        <f aca="true" t="shared" si="3" ref="I9:I48">H9/H$48*100</f>
        <v>23.995299742466003</v>
      </c>
      <c r="J9" s="7">
        <f aca="true" t="shared" si="4" ref="J9:J50">H9-F9</f>
        <v>176805</v>
      </c>
      <c r="K9" s="15">
        <f aca="true" t="shared" si="5" ref="K9:K50">J9/F9*100</f>
        <v>10.262022420259724</v>
      </c>
    </row>
    <row r="10" spans="1:11" ht="15" customHeight="1">
      <c r="A10" s="9" t="s">
        <v>3</v>
      </c>
      <c r="B10" s="6">
        <v>318171</v>
      </c>
      <c r="C10" s="13">
        <f t="shared" si="0"/>
        <v>5.085869026776136</v>
      </c>
      <c r="D10" s="6">
        <v>372154</v>
      </c>
      <c r="E10" s="13">
        <f t="shared" si="1"/>
        <v>5.00224134026099</v>
      </c>
      <c r="F10" s="6">
        <v>350909</v>
      </c>
      <c r="G10" s="13">
        <f t="shared" si="2"/>
        <v>4.953374680505647</v>
      </c>
      <c r="H10" s="6">
        <v>371332</v>
      </c>
      <c r="I10" s="13">
        <f t="shared" si="3"/>
        <v>4.690304285214639</v>
      </c>
      <c r="J10" s="7">
        <f t="shared" si="4"/>
        <v>20423</v>
      </c>
      <c r="K10" s="15">
        <f t="shared" si="5"/>
        <v>5.8200274145148745</v>
      </c>
    </row>
    <row r="11" spans="1:11" ht="15" customHeight="1">
      <c r="A11" s="9" t="s">
        <v>4</v>
      </c>
      <c r="B11" s="6">
        <v>183725</v>
      </c>
      <c r="C11" s="13">
        <f t="shared" si="0"/>
        <v>2.9367896098149915</v>
      </c>
      <c r="D11" s="6">
        <v>235798</v>
      </c>
      <c r="E11" s="13">
        <f t="shared" si="1"/>
        <v>3.169436586872265</v>
      </c>
      <c r="F11" s="6">
        <v>271937</v>
      </c>
      <c r="G11" s="13">
        <f t="shared" si="2"/>
        <v>3.8386187031186543</v>
      </c>
      <c r="H11" s="6">
        <v>359736</v>
      </c>
      <c r="I11" s="13">
        <f t="shared" si="3"/>
        <v>4.543834903390963</v>
      </c>
      <c r="J11" s="7">
        <f t="shared" si="4"/>
        <v>87799</v>
      </c>
      <c r="K11" s="15">
        <f t="shared" si="5"/>
        <v>32.28652224596138</v>
      </c>
    </row>
    <row r="12" spans="1:11" ht="15" customHeight="1">
      <c r="A12" s="9" t="s">
        <v>5</v>
      </c>
      <c r="B12" s="6">
        <v>303190</v>
      </c>
      <c r="C12" s="13">
        <f t="shared" si="0"/>
        <v>4.846402186963164</v>
      </c>
      <c r="D12" s="6">
        <v>423600</v>
      </c>
      <c r="E12" s="13">
        <f t="shared" si="1"/>
        <v>5.693743535564727</v>
      </c>
      <c r="F12" s="6">
        <v>322087</v>
      </c>
      <c r="G12" s="13">
        <f t="shared" si="2"/>
        <v>4.546527990789698</v>
      </c>
      <c r="H12" s="6">
        <v>328911</v>
      </c>
      <c r="I12" s="13">
        <f t="shared" si="3"/>
        <v>4.1544835154369455</v>
      </c>
      <c r="J12" s="7">
        <f t="shared" si="4"/>
        <v>6824</v>
      </c>
      <c r="K12" s="15">
        <f t="shared" si="5"/>
        <v>2.1186822194003483</v>
      </c>
    </row>
    <row r="13" spans="1:11" ht="15" customHeight="1">
      <c r="A13" s="9" t="s">
        <v>6</v>
      </c>
      <c r="B13" s="6">
        <v>158930</v>
      </c>
      <c r="C13" s="13">
        <f t="shared" si="0"/>
        <v>2.5404488920282846</v>
      </c>
      <c r="D13" s="6">
        <v>202804</v>
      </c>
      <c r="E13" s="13">
        <f t="shared" si="1"/>
        <v>2.725953644916593</v>
      </c>
      <c r="F13" s="6">
        <v>188689</v>
      </c>
      <c r="G13" s="13">
        <f t="shared" si="2"/>
        <v>2.663503401422961</v>
      </c>
      <c r="H13" s="6">
        <v>240030</v>
      </c>
      <c r="I13" s="13">
        <f t="shared" si="3"/>
        <v>3.031825260360189</v>
      </c>
      <c r="J13" s="7">
        <f t="shared" si="4"/>
        <v>51341</v>
      </c>
      <c r="K13" s="15">
        <f t="shared" si="5"/>
        <v>27.20932327798653</v>
      </c>
    </row>
    <row r="14" spans="1:11" ht="15" customHeight="1">
      <c r="A14" s="9" t="s">
        <v>7</v>
      </c>
      <c r="B14" s="6">
        <v>154055</v>
      </c>
      <c r="C14" s="13">
        <f t="shared" si="0"/>
        <v>2.462523463546325</v>
      </c>
      <c r="D14" s="6">
        <v>179869</v>
      </c>
      <c r="E14" s="13">
        <f t="shared" si="1"/>
        <v>2.417676949949225</v>
      </c>
      <c r="F14" s="6">
        <v>182023</v>
      </c>
      <c r="G14" s="13">
        <f t="shared" si="2"/>
        <v>2.5694072237237555</v>
      </c>
      <c r="H14" s="6">
        <v>217299</v>
      </c>
      <c r="I14" s="13">
        <f t="shared" si="3"/>
        <v>2.7447093998708856</v>
      </c>
      <c r="J14" s="7">
        <f t="shared" si="4"/>
        <v>35276</v>
      </c>
      <c r="K14" s="15">
        <f t="shared" si="5"/>
        <v>19.379968465523586</v>
      </c>
    </row>
    <row r="15" spans="1:11" ht="15" customHeight="1">
      <c r="A15" s="9" t="s">
        <v>8</v>
      </c>
      <c r="B15" s="6">
        <v>141379</v>
      </c>
      <c r="C15" s="13">
        <f t="shared" si="0"/>
        <v>2.2599013647899504</v>
      </c>
      <c r="D15" s="6">
        <v>206621</v>
      </c>
      <c r="E15" s="13">
        <f t="shared" si="1"/>
        <v>2.777259166812841</v>
      </c>
      <c r="F15" s="6">
        <v>206023</v>
      </c>
      <c r="G15" s="13">
        <f t="shared" si="2"/>
        <v>2.9081873414526695</v>
      </c>
      <c r="H15" s="6">
        <v>213803</v>
      </c>
      <c r="I15" s="13">
        <f t="shared" si="3"/>
        <v>2.7005513316701637</v>
      </c>
      <c r="J15" s="7">
        <f t="shared" si="4"/>
        <v>7780</v>
      </c>
      <c r="K15" s="15">
        <f t="shared" si="5"/>
        <v>3.776277405920698</v>
      </c>
    </row>
    <row r="16" spans="1:11" ht="15" customHeight="1">
      <c r="A16" s="9" t="s">
        <v>9</v>
      </c>
      <c r="B16" s="6">
        <v>175337</v>
      </c>
      <c r="C16" s="13">
        <f t="shared" si="0"/>
        <v>2.8027099187161855</v>
      </c>
      <c r="D16" s="6">
        <v>198494</v>
      </c>
      <c r="E16" s="13">
        <f t="shared" si="1"/>
        <v>2.66802155181394</v>
      </c>
      <c r="F16" s="6">
        <v>207719</v>
      </c>
      <c r="G16" s="13">
        <f t="shared" si="2"/>
        <v>2.9321278031055127</v>
      </c>
      <c r="H16" s="6">
        <v>213500</v>
      </c>
      <c r="I16" s="13">
        <f t="shared" si="3"/>
        <v>2.6967241306790832</v>
      </c>
      <c r="J16" s="7">
        <f t="shared" si="4"/>
        <v>5781</v>
      </c>
      <c r="K16" s="15">
        <f t="shared" si="5"/>
        <v>2.7830867662563366</v>
      </c>
    </row>
    <row r="17" spans="1:11" ht="15" customHeight="1">
      <c r="A17" s="9" t="s">
        <v>10</v>
      </c>
      <c r="B17" s="6">
        <v>101916</v>
      </c>
      <c r="C17" s="13">
        <f t="shared" si="0"/>
        <v>1.629097019316395</v>
      </c>
      <c r="D17" s="6">
        <v>158694</v>
      </c>
      <c r="E17" s="13">
        <f t="shared" si="1"/>
        <v>2.1330569797755166</v>
      </c>
      <c r="F17" s="6">
        <v>164043</v>
      </c>
      <c r="G17" s="13">
        <f t="shared" si="2"/>
        <v>2.315604452191844</v>
      </c>
      <c r="H17" s="6">
        <v>192435</v>
      </c>
      <c r="I17" s="13">
        <f t="shared" si="3"/>
        <v>2.4306515601275382</v>
      </c>
      <c r="J17" s="7">
        <f t="shared" si="4"/>
        <v>28392</v>
      </c>
      <c r="K17" s="15">
        <f t="shared" si="5"/>
        <v>17.307657138677055</v>
      </c>
    </row>
    <row r="18" spans="1:11" ht="15" customHeight="1">
      <c r="A18" s="9" t="s">
        <v>11</v>
      </c>
      <c r="B18" s="6">
        <v>167597</v>
      </c>
      <c r="C18" s="13">
        <f t="shared" si="0"/>
        <v>2.6789883153417504</v>
      </c>
      <c r="D18" s="6">
        <v>188065</v>
      </c>
      <c r="E18" s="13">
        <f t="shared" si="1"/>
        <v>2.527842016090605</v>
      </c>
      <c r="F18" s="6">
        <v>178169</v>
      </c>
      <c r="G18" s="13">
        <f t="shared" si="2"/>
        <v>2.515004783151787</v>
      </c>
      <c r="H18" s="6">
        <v>176159</v>
      </c>
      <c r="I18" s="13">
        <f t="shared" si="3"/>
        <v>2.2250689748772676</v>
      </c>
      <c r="J18" s="7">
        <f t="shared" si="4"/>
        <v>-2010</v>
      </c>
      <c r="K18" s="15">
        <f t="shared" si="5"/>
        <v>-1.1281423816713345</v>
      </c>
    </row>
    <row r="19" spans="1:11" ht="15" customHeight="1">
      <c r="A19" s="9" t="s">
        <v>12</v>
      </c>
      <c r="B19" s="6">
        <v>115369</v>
      </c>
      <c r="C19" s="13">
        <f t="shared" si="0"/>
        <v>1.8441392325200474</v>
      </c>
      <c r="D19" s="6">
        <v>121155</v>
      </c>
      <c r="E19" s="13">
        <f t="shared" si="1"/>
        <v>1.6284832343044016</v>
      </c>
      <c r="F19" s="6">
        <v>125818</v>
      </c>
      <c r="G19" s="13">
        <f t="shared" si="2"/>
        <v>1.7760265355173548</v>
      </c>
      <c r="H19" s="6">
        <v>150314</v>
      </c>
      <c r="I19" s="13">
        <f t="shared" si="3"/>
        <v>1.8986200982618064</v>
      </c>
      <c r="J19" s="7">
        <f t="shared" si="4"/>
        <v>24496</v>
      </c>
      <c r="K19" s="15">
        <f t="shared" si="5"/>
        <v>19.469392296809676</v>
      </c>
    </row>
    <row r="20" spans="1:11" ht="15" customHeight="1">
      <c r="A20" s="9" t="s">
        <v>13</v>
      </c>
      <c r="B20" s="6">
        <v>76791</v>
      </c>
      <c r="C20" s="13">
        <f t="shared" si="0"/>
        <v>1.2274813494478323</v>
      </c>
      <c r="D20" s="6">
        <v>93673</v>
      </c>
      <c r="E20" s="13">
        <f t="shared" si="1"/>
        <v>1.2590888531797797</v>
      </c>
      <c r="F20" s="6">
        <v>100928</v>
      </c>
      <c r="G20" s="13">
        <f t="shared" si="2"/>
        <v>1.4246833217559933</v>
      </c>
      <c r="H20" s="6">
        <v>139613</v>
      </c>
      <c r="I20" s="13">
        <f t="shared" si="3"/>
        <v>1.763455485042149</v>
      </c>
      <c r="J20" s="7">
        <f t="shared" si="4"/>
        <v>38685</v>
      </c>
      <c r="K20" s="15">
        <f t="shared" si="5"/>
        <v>38.32930405833862</v>
      </c>
    </row>
    <row r="21" spans="1:11" ht="15" customHeight="1">
      <c r="A21" s="9" t="s">
        <v>14</v>
      </c>
      <c r="B21" s="6">
        <v>64962</v>
      </c>
      <c r="C21" s="13">
        <f t="shared" si="0"/>
        <v>1.0383982943682213</v>
      </c>
      <c r="D21" s="6">
        <v>92261</v>
      </c>
      <c r="E21" s="13">
        <f t="shared" si="1"/>
        <v>1.2401097080612307</v>
      </c>
      <c r="F21" s="6">
        <v>93360</v>
      </c>
      <c r="G21" s="13">
        <f t="shared" si="2"/>
        <v>1.3178546579654757</v>
      </c>
      <c r="H21" s="6">
        <v>109021</v>
      </c>
      <c r="I21" s="13">
        <f t="shared" si="3"/>
        <v>1.3770471262330881</v>
      </c>
      <c r="J21" s="7">
        <f t="shared" si="4"/>
        <v>15661</v>
      </c>
      <c r="K21" s="15">
        <f t="shared" si="5"/>
        <v>16.774850042844903</v>
      </c>
    </row>
    <row r="22" spans="1:11" ht="15" customHeight="1">
      <c r="A22" s="9" t="s">
        <v>15</v>
      </c>
      <c r="B22" s="6">
        <v>53901</v>
      </c>
      <c r="C22" s="13">
        <f t="shared" si="0"/>
        <v>0.8615914914063837</v>
      </c>
      <c r="D22" s="6">
        <v>84629</v>
      </c>
      <c r="E22" s="13">
        <f t="shared" si="1"/>
        <v>1.137525546910546</v>
      </c>
      <c r="F22" s="6">
        <v>80261</v>
      </c>
      <c r="G22" s="13">
        <f t="shared" si="2"/>
        <v>1.1329512928766823</v>
      </c>
      <c r="H22" s="6">
        <v>94441</v>
      </c>
      <c r="I22" s="13">
        <f t="shared" si="3"/>
        <v>1.192886761711772</v>
      </c>
      <c r="J22" s="7">
        <f t="shared" si="4"/>
        <v>14180</v>
      </c>
      <c r="K22" s="15">
        <f t="shared" si="5"/>
        <v>17.667360237226053</v>
      </c>
    </row>
    <row r="23" spans="1:11" ht="15" customHeight="1">
      <c r="A23" s="9" t="s">
        <v>16</v>
      </c>
      <c r="B23" s="6">
        <v>73451</v>
      </c>
      <c r="C23" s="13">
        <f t="shared" si="0"/>
        <v>1.174092440498141</v>
      </c>
      <c r="D23" s="6">
        <v>79297</v>
      </c>
      <c r="E23" s="13">
        <f t="shared" si="1"/>
        <v>1.0658564238424837</v>
      </c>
      <c r="F23" s="6">
        <v>88765</v>
      </c>
      <c r="G23" s="13">
        <f t="shared" si="2"/>
        <v>1.2529923812586274</v>
      </c>
      <c r="H23" s="6">
        <v>91743</v>
      </c>
      <c r="I23" s="13">
        <f t="shared" si="3"/>
        <v>1.158808252556867</v>
      </c>
      <c r="J23" s="7">
        <f t="shared" si="4"/>
        <v>2978</v>
      </c>
      <c r="K23" s="15">
        <f t="shared" si="5"/>
        <v>3.354925928012167</v>
      </c>
    </row>
    <row r="24" spans="1:11" ht="15" customHeight="1">
      <c r="A24" s="9" t="s">
        <v>17</v>
      </c>
      <c r="B24" s="6">
        <v>60128</v>
      </c>
      <c r="C24" s="13">
        <f t="shared" si="0"/>
        <v>0.961128238720674</v>
      </c>
      <c r="D24" s="6">
        <v>94585</v>
      </c>
      <c r="E24" s="13">
        <f t="shared" si="1"/>
        <v>1.2713473378455848</v>
      </c>
      <c r="F24" s="6">
        <v>81999</v>
      </c>
      <c r="G24" s="13">
        <f t="shared" si="2"/>
        <v>1.157484619735551</v>
      </c>
      <c r="H24" s="6">
        <v>84262</v>
      </c>
      <c r="I24" s="13">
        <f t="shared" si="3"/>
        <v>1.064315544258927</v>
      </c>
      <c r="J24" s="7">
        <f t="shared" si="4"/>
        <v>2263</v>
      </c>
      <c r="K24" s="15">
        <f t="shared" si="5"/>
        <v>2.7597897535335796</v>
      </c>
    </row>
    <row r="25" spans="1:11" ht="15" customHeight="1">
      <c r="A25" s="9" t="s">
        <v>18</v>
      </c>
      <c r="B25" s="6">
        <v>13551</v>
      </c>
      <c r="C25" s="13">
        <f t="shared" si="0"/>
        <v>0.21660871412493102</v>
      </c>
      <c r="D25" s="6">
        <v>27890</v>
      </c>
      <c r="E25" s="13">
        <f t="shared" si="1"/>
        <v>0.374878440054061</v>
      </c>
      <c r="F25" s="6">
        <v>33389</v>
      </c>
      <c r="G25" s="13">
        <f t="shared" si="2"/>
        <v>0.47131372295211305</v>
      </c>
      <c r="H25" s="6">
        <v>76309</v>
      </c>
      <c r="I25" s="13">
        <f t="shared" si="3"/>
        <v>0.9638609915128344</v>
      </c>
      <c r="J25" s="7">
        <f t="shared" si="4"/>
        <v>42920</v>
      </c>
      <c r="K25" s="15">
        <f t="shared" si="5"/>
        <v>128.5453293000689</v>
      </c>
    </row>
    <row r="26" spans="1:11" ht="15" customHeight="1">
      <c r="A26" s="9" t="s">
        <v>19</v>
      </c>
      <c r="B26" s="6">
        <v>32591</v>
      </c>
      <c r="C26" s="13">
        <f t="shared" si="0"/>
        <v>0.5209574645447292</v>
      </c>
      <c r="D26" s="6">
        <v>42213</v>
      </c>
      <c r="E26" s="13">
        <f t="shared" si="1"/>
        <v>0.567398479383366</v>
      </c>
      <c r="F26" s="6">
        <v>55609</v>
      </c>
      <c r="G26" s="13">
        <f t="shared" si="2"/>
        <v>0.7849676486161327</v>
      </c>
      <c r="H26" s="6">
        <v>68671</v>
      </c>
      <c r="I26" s="13">
        <f t="shared" si="3"/>
        <v>0.8673852120743012</v>
      </c>
      <c r="J26" s="7">
        <f t="shared" si="4"/>
        <v>13062</v>
      </c>
      <c r="K26" s="15">
        <f t="shared" si="5"/>
        <v>23.489003578557426</v>
      </c>
    </row>
    <row r="27" spans="1:11" ht="15" customHeight="1">
      <c r="A27" s="9" t="s">
        <v>20</v>
      </c>
      <c r="B27" s="6">
        <v>32317</v>
      </c>
      <c r="C27" s="13">
        <f t="shared" si="0"/>
        <v>0.5165776558464612</v>
      </c>
      <c r="D27" s="6">
        <v>44362</v>
      </c>
      <c r="E27" s="13">
        <f t="shared" si="1"/>
        <v>0.5962838780092597</v>
      </c>
      <c r="F27" s="6">
        <v>54234</v>
      </c>
      <c r="G27" s="13">
        <f t="shared" si="2"/>
        <v>0.7655583710379136</v>
      </c>
      <c r="H27" s="6">
        <v>60150</v>
      </c>
      <c r="I27" s="13">
        <f t="shared" si="3"/>
        <v>0.7597562363482289</v>
      </c>
      <c r="J27" s="7">
        <f t="shared" si="4"/>
        <v>5916</v>
      </c>
      <c r="K27" s="15">
        <f t="shared" si="5"/>
        <v>10.908286314857838</v>
      </c>
    </row>
    <row r="28" spans="1:11" ht="15" customHeight="1">
      <c r="A28" s="9" t="s">
        <v>21</v>
      </c>
      <c r="B28" s="6">
        <v>246871</v>
      </c>
      <c r="C28" s="13">
        <f t="shared" si="0"/>
        <v>3.9461596830297276</v>
      </c>
      <c r="D28" s="6">
        <v>268716</v>
      </c>
      <c r="E28" s="13">
        <f t="shared" si="1"/>
        <v>3.6118979884391202</v>
      </c>
      <c r="F28" s="6">
        <v>143248</v>
      </c>
      <c r="G28" s="13">
        <f t="shared" si="2"/>
        <v>2.0220655960179785</v>
      </c>
      <c r="H28" s="6">
        <v>45409</v>
      </c>
      <c r="I28" s="13">
        <f t="shared" si="3"/>
        <v>0.5735622765808267</v>
      </c>
      <c r="J28" s="7">
        <f t="shared" si="4"/>
        <v>-97839</v>
      </c>
      <c r="K28" s="15">
        <f t="shared" si="5"/>
        <v>-68.30043002345583</v>
      </c>
    </row>
    <row r="29" spans="1:11" ht="15" customHeight="1">
      <c r="A29" s="9" t="s">
        <v>22</v>
      </c>
      <c r="B29" s="6">
        <v>35707</v>
      </c>
      <c r="C29" s="13">
        <f t="shared" si="0"/>
        <v>0.5707657999600703</v>
      </c>
      <c r="D29" s="6">
        <v>42798</v>
      </c>
      <c r="E29" s="13">
        <f t="shared" si="1"/>
        <v>0.5752616521130764</v>
      </c>
      <c r="F29" s="6">
        <v>35912</v>
      </c>
      <c r="G29" s="13">
        <f t="shared" si="2"/>
        <v>0.5069279828283652</v>
      </c>
      <c r="H29" s="6">
        <v>45076</v>
      </c>
      <c r="I29" s="13">
        <f t="shared" si="3"/>
        <v>0.5693561447985497</v>
      </c>
      <c r="J29" s="7">
        <f t="shared" si="4"/>
        <v>9164</v>
      </c>
      <c r="K29" s="15">
        <f t="shared" si="5"/>
        <v>25.517932724437514</v>
      </c>
    </row>
    <row r="30" spans="1:11" ht="15" customHeight="1">
      <c r="A30" s="9" t="s">
        <v>23</v>
      </c>
      <c r="B30" s="6">
        <v>41632</v>
      </c>
      <c r="C30" s="13">
        <f t="shared" si="0"/>
        <v>0.6654751668842984</v>
      </c>
      <c r="D30" s="6">
        <v>57897</v>
      </c>
      <c r="E30" s="13">
        <f t="shared" si="1"/>
        <v>0.7782121564650402</v>
      </c>
      <c r="F30" s="6">
        <v>48481</v>
      </c>
      <c r="G30" s="13">
        <f t="shared" si="2"/>
        <v>0.6843499536506451</v>
      </c>
      <c r="H30" s="6">
        <v>43963</v>
      </c>
      <c r="I30" s="13">
        <f t="shared" si="3"/>
        <v>0.5552978124451735</v>
      </c>
      <c r="J30" s="7">
        <f t="shared" si="4"/>
        <v>-4518</v>
      </c>
      <c r="K30" s="15">
        <f t="shared" si="5"/>
        <v>-9.319114704729687</v>
      </c>
    </row>
    <row r="31" spans="1:11" ht="15" customHeight="1">
      <c r="A31" s="9" t="s">
        <v>24</v>
      </c>
      <c r="B31" s="6">
        <v>26175</v>
      </c>
      <c r="C31" s="13">
        <f t="shared" si="0"/>
        <v>0.4183996083108309</v>
      </c>
      <c r="D31" s="6">
        <v>39485</v>
      </c>
      <c r="E31" s="13">
        <f t="shared" si="1"/>
        <v>0.5307305559531946</v>
      </c>
      <c r="F31" s="6">
        <v>38126</v>
      </c>
      <c r="G31" s="13">
        <f t="shared" si="2"/>
        <v>0.5381804486888574</v>
      </c>
      <c r="H31" s="6">
        <v>38596</v>
      </c>
      <c r="I31" s="13">
        <f t="shared" si="3"/>
        <v>0.48750709390018687</v>
      </c>
      <c r="J31" s="7">
        <f t="shared" si="4"/>
        <v>470</v>
      </c>
      <c r="K31" s="15">
        <f t="shared" si="5"/>
        <v>1.2327545507003095</v>
      </c>
    </row>
    <row r="32" spans="1:11" ht="15" customHeight="1">
      <c r="A32" s="9" t="s">
        <v>25</v>
      </c>
      <c r="B32" s="6">
        <v>29225</v>
      </c>
      <c r="C32" s="13">
        <f t="shared" si="0"/>
        <v>0.46715295330980067</v>
      </c>
      <c r="D32" s="6">
        <v>33161</v>
      </c>
      <c r="E32" s="13">
        <f t="shared" si="1"/>
        <v>0.44572764254688835</v>
      </c>
      <c r="F32" s="6">
        <v>34629</v>
      </c>
      <c r="G32" s="13">
        <f t="shared" si="2"/>
        <v>0.48881736236810686</v>
      </c>
      <c r="H32" s="6">
        <v>30797</v>
      </c>
      <c r="I32" s="13">
        <f t="shared" si="3"/>
        <v>0.3889977192155678</v>
      </c>
      <c r="J32" s="7">
        <f t="shared" si="4"/>
        <v>-3832</v>
      </c>
      <c r="K32" s="15">
        <f t="shared" si="5"/>
        <v>-11.065869646827803</v>
      </c>
    </row>
    <row r="33" spans="1:11" ht="15" customHeight="1">
      <c r="A33" s="9" t="s">
        <v>26</v>
      </c>
      <c r="B33" s="6">
        <v>24353</v>
      </c>
      <c r="C33" s="13">
        <f t="shared" si="0"/>
        <v>0.3892754789376758</v>
      </c>
      <c r="D33" s="6">
        <v>30201</v>
      </c>
      <c r="E33" s="13">
        <f t="shared" si="1"/>
        <v>0.40594133266664384</v>
      </c>
      <c r="F33" s="6">
        <v>10302</v>
      </c>
      <c r="G33" s="13">
        <f t="shared" si="2"/>
        <v>0.14542136553513638</v>
      </c>
      <c r="H33" s="6">
        <v>23018</v>
      </c>
      <c r="I33" s="13">
        <f t="shared" si="3"/>
        <v>0.2907409650584128</v>
      </c>
      <c r="J33" s="7">
        <f t="shared" si="4"/>
        <v>12716</v>
      </c>
      <c r="K33" s="15">
        <f t="shared" si="5"/>
        <v>123.43234323432344</v>
      </c>
    </row>
    <row r="34" spans="1:11" ht="15" customHeight="1">
      <c r="A34" s="9" t="s">
        <v>27</v>
      </c>
      <c r="B34" s="6">
        <v>14747</v>
      </c>
      <c r="C34" s="13">
        <f t="shared" si="0"/>
        <v>0.2357264192458385</v>
      </c>
      <c r="D34" s="6">
        <v>17870</v>
      </c>
      <c r="E34" s="13">
        <f t="shared" si="1"/>
        <v>0.24019640458107097</v>
      </c>
      <c r="F34" s="6">
        <v>21730</v>
      </c>
      <c r="G34" s="13">
        <f t="shared" si="2"/>
        <v>0.3067371649270543</v>
      </c>
      <c r="H34" s="6">
        <v>22211</v>
      </c>
      <c r="I34" s="13">
        <f t="shared" si="3"/>
        <v>0.2805477267752371</v>
      </c>
      <c r="J34" s="7">
        <f t="shared" si="4"/>
        <v>481</v>
      </c>
      <c r="K34" s="15">
        <f t="shared" si="5"/>
        <v>2.213529682466636</v>
      </c>
    </row>
    <row r="35" spans="1:11" ht="15" customHeight="1">
      <c r="A35" s="9" t="s">
        <v>28</v>
      </c>
      <c r="B35" s="6">
        <v>8785</v>
      </c>
      <c r="C35" s="13">
        <f t="shared" si="0"/>
        <v>0.14042561830031133</v>
      </c>
      <c r="D35" s="6">
        <v>11560</v>
      </c>
      <c r="E35" s="13">
        <f t="shared" si="1"/>
        <v>0.15538166966744155</v>
      </c>
      <c r="F35" s="6">
        <v>16648</v>
      </c>
      <c r="G35" s="13">
        <f t="shared" si="2"/>
        <v>0.23500047499795673</v>
      </c>
      <c r="H35" s="6">
        <v>21586</v>
      </c>
      <c r="I35" s="13">
        <f t="shared" si="3"/>
        <v>0.2726533352919845</v>
      </c>
      <c r="J35" s="7">
        <f t="shared" si="4"/>
        <v>4938</v>
      </c>
      <c r="K35" s="15">
        <f t="shared" si="5"/>
        <v>29.66122056703508</v>
      </c>
    </row>
    <row r="36" spans="1:11" ht="15" customHeight="1">
      <c r="A36" s="9" t="s">
        <v>29</v>
      </c>
      <c r="B36" s="6">
        <v>32151</v>
      </c>
      <c r="C36" s="13">
        <f t="shared" si="0"/>
        <v>0.513924195102255</v>
      </c>
      <c r="D36" s="6">
        <v>31258</v>
      </c>
      <c r="E36" s="13">
        <f t="shared" si="1"/>
        <v>0.42014880886374467</v>
      </c>
      <c r="F36" s="6">
        <v>19065</v>
      </c>
      <c r="G36" s="13">
        <f t="shared" si="2"/>
        <v>0.2691184560209061</v>
      </c>
      <c r="H36" s="6">
        <v>18539</v>
      </c>
      <c r="I36" s="13">
        <f t="shared" si="3"/>
        <v>0.23416659793283148</v>
      </c>
      <c r="J36" s="7">
        <f t="shared" si="4"/>
        <v>-526</v>
      </c>
      <c r="K36" s="15">
        <f t="shared" si="5"/>
        <v>-2.758982428533963</v>
      </c>
    </row>
    <row r="37" spans="1:11" ht="15" customHeight="1">
      <c r="A37" s="9" t="s">
        <v>30</v>
      </c>
      <c r="B37" s="6">
        <v>14005</v>
      </c>
      <c r="C37" s="13">
        <f t="shared" si="0"/>
        <v>0.22386576941330225</v>
      </c>
      <c r="D37" s="6">
        <v>14260</v>
      </c>
      <c r="E37" s="13">
        <f t="shared" si="1"/>
        <v>0.19167323611225923</v>
      </c>
      <c r="F37" s="6">
        <v>15371</v>
      </c>
      <c r="G37" s="13">
        <f t="shared" si="2"/>
        <v>0.21697454956713078</v>
      </c>
      <c r="H37" s="6">
        <v>16461</v>
      </c>
      <c r="I37" s="13">
        <f t="shared" si="3"/>
        <v>0.2079193251293133</v>
      </c>
      <c r="J37" s="7">
        <f t="shared" si="4"/>
        <v>1090</v>
      </c>
      <c r="K37" s="15">
        <f t="shared" si="5"/>
        <v>7.091275779064472</v>
      </c>
    </row>
    <row r="38" spans="1:11" ht="15" customHeight="1">
      <c r="A38" s="9" t="s">
        <v>31</v>
      </c>
      <c r="B38" s="6">
        <v>3323</v>
      </c>
      <c r="C38" s="13">
        <f t="shared" si="0"/>
        <v>0.05311716899395953</v>
      </c>
      <c r="D38" s="6">
        <v>3717</v>
      </c>
      <c r="E38" s="13">
        <f t="shared" si="1"/>
        <v>0.04996138980569899</v>
      </c>
      <c r="F38" s="6">
        <v>6228</v>
      </c>
      <c r="G38" s="13">
        <f t="shared" si="2"/>
        <v>0.0879134405506532</v>
      </c>
      <c r="H38" s="6">
        <v>12635</v>
      </c>
      <c r="I38" s="13">
        <f t="shared" si="3"/>
        <v>0.15959301822543426</v>
      </c>
      <c r="J38" s="7">
        <f t="shared" si="4"/>
        <v>6407</v>
      </c>
      <c r="K38" s="15">
        <f t="shared" si="5"/>
        <v>102.87411689145793</v>
      </c>
    </row>
    <row r="39" spans="1:11" ht="15" customHeight="1">
      <c r="A39" s="9" t="s">
        <v>32</v>
      </c>
      <c r="B39" s="6">
        <v>10035</v>
      </c>
      <c r="C39" s="13">
        <f t="shared" si="0"/>
        <v>0.16040649739824975</v>
      </c>
      <c r="D39" s="6">
        <v>11967</v>
      </c>
      <c r="E39" s="13">
        <f t="shared" si="1"/>
        <v>0.1608522872759752</v>
      </c>
      <c r="F39" s="6">
        <v>10056</v>
      </c>
      <c r="G39" s="13">
        <f t="shared" si="2"/>
        <v>0.141948869328415</v>
      </c>
      <c r="H39" s="6">
        <v>11855</v>
      </c>
      <c r="I39" s="13">
        <f t="shared" si="3"/>
        <v>0.14974081765433506</v>
      </c>
      <c r="J39" s="7">
        <f t="shared" si="4"/>
        <v>1799</v>
      </c>
      <c r="K39" s="15">
        <f t="shared" si="5"/>
        <v>17.889817024661895</v>
      </c>
    </row>
    <row r="40" spans="1:11" ht="15" customHeight="1">
      <c r="A40" s="9" t="s">
        <v>33</v>
      </c>
      <c r="B40" s="6">
        <v>3949</v>
      </c>
      <c r="C40" s="13">
        <f t="shared" si="0"/>
        <v>0.0631235932462071</v>
      </c>
      <c r="D40" s="6">
        <v>8139</v>
      </c>
      <c r="E40" s="13">
        <f t="shared" si="1"/>
        <v>0.10939891084976704</v>
      </c>
      <c r="F40" s="6">
        <v>11882</v>
      </c>
      <c r="G40" s="13">
        <f t="shared" si="2"/>
        <v>0.1677243899522899</v>
      </c>
      <c r="H40" s="6">
        <v>11114</v>
      </c>
      <c r="I40" s="13">
        <f t="shared" si="3"/>
        <v>0.14038122711179077</v>
      </c>
      <c r="J40" s="7">
        <f t="shared" si="4"/>
        <v>-768</v>
      </c>
      <c r="K40" s="15">
        <f t="shared" si="5"/>
        <v>-6.463558323514559</v>
      </c>
    </row>
    <row r="41" spans="1:11" ht="15" customHeight="1">
      <c r="A41" s="9" t="s">
        <v>34</v>
      </c>
      <c r="B41" s="6">
        <v>1033</v>
      </c>
      <c r="C41" s="13">
        <f t="shared" si="0"/>
        <v>0.016512198486536324</v>
      </c>
      <c r="D41" s="6">
        <v>1129</v>
      </c>
      <c r="E41" s="13">
        <f t="shared" si="1"/>
        <v>0.015175251302295979</v>
      </c>
      <c r="F41" s="6">
        <v>2705</v>
      </c>
      <c r="G41" s="13">
        <f t="shared" si="2"/>
        <v>0.038183342435696356</v>
      </c>
      <c r="H41" s="6">
        <v>8356</v>
      </c>
      <c r="I41" s="13">
        <f t="shared" si="3"/>
        <v>0.10554485637449378</v>
      </c>
      <c r="J41" s="7">
        <f t="shared" si="4"/>
        <v>5651</v>
      </c>
      <c r="K41" s="15">
        <f t="shared" si="5"/>
        <v>208.909426987061</v>
      </c>
    </row>
    <row r="42" spans="1:11" ht="15" customHeight="1">
      <c r="A42" s="9" t="s">
        <v>35</v>
      </c>
      <c r="B42" s="6">
        <v>3355</v>
      </c>
      <c r="C42" s="13">
        <f t="shared" si="0"/>
        <v>0.053628679498866766</v>
      </c>
      <c r="D42" s="6">
        <v>11338</v>
      </c>
      <c r="E42" s="13">
        <f t="shared" si="1"/>
        <v>0.1523976964264232</v>
      </c>
      <c r="F42" s="6">
        <v>8304</v>
      </c>
      <c r="G42" s="13">
        <f t="shared" si="2"/>
        <v>0.11721792073420428</v>
      </c>
      <c r="H42" s="6">
        <v>7515</v>
      </c>
      <c r="I42" s="13">
        <f t="shared" si="3"/>
        <v>0.09492216319462908</v>
      </c>
      <c r="J42" s="7">
        <f t="shared" si="4"/>
        <v>-789</v>
      </c>
      <c r="K42" s="15">
        <f t="shared" si="5"/>
        <v>-9.501445086705203</v>
      </c>
    </row>
    <row r="43" spans="1:11" ht="15" customHeight="1">
      <c r="A43" s="9" t="s">
        <v>36</v>
      </c>
      <c r="B43" s="6">
        <v>6925</v>
      </c>
      <c r="C43" s="13">
        <f t="shared" si="0"/>
        <v>0.11069407020257893</v>
      </c>
      <c r="D43" s="6">
        <v>7180</v>
      </c>
      <c r="E43" s="13">
        <f t="shared" si="1"/>
        <v>0.09650868410140402</v>
      </c>
      <c r="F43" s="6">
        <v>6825</v>
      </c>
      <c r="G43" s="13">
        <f t="shared" si="2"/>
        <v>0.09634059597915993</v>
      </c>
      <c r="H43" s="6">
        <v>7366</v>
      </c>
      <c r="I43" s="13">
        <f t="shared" si="3"/>
        <v>0.09304014026502168</v>
      </c>
      <c r="J43" s="7">
        <f t="shared" si="4"/>
        <v>541</v>
      </c>
      <c r="K43" s="15">
        <f t="shared" si="5"/>
        <v>7.926739926739927</v>
      </c>
    </row>
    <row r="44" spans="1:11" ht="15" customHeight="1">
      <c r="A44" s="9" t="s">
        <v>37</v>
      </c>
      <c r="B44" s="6">
        <v>1388</v>
      </c>
      <c r="C44" s="13">
        <f t="shared" si="0"/>
        <v>0.022186768150350842</v>
      </c>
      <c r="D44" s="6">
        <v>1826</v>
      </c>
      <c r="E44" s="13">
        <f t="shared" si="1"/>
        <v>0.024543851973421134</v>
      </c>
      <c r="F44" s="6">
        <v>2088</v>
      </c>
      <c r="G44" s="13">
        <f t="shared" si="2"/>
        <v>0.029473870242415524</v>
      </c>
      <c r="H44" s="6">
        <v>2919</v>
      </c>
      <c r="I44" s="13">
        <f t="shared" si="3"/>
        <v>0.03686996598338287</v>
      </c>
      <c r="J44" s="7">
        <f t="shared" si="4"/>
        <v>831</v>
      </c>
      <c r="K44" s="15">
        <f t="shared" si="5"/>
        <v>39.798850574712645</v>
      </c>
    </row>
    <row r="45" spans="1:11" ht="15" customHeight="1">
      <c r="A45" s="9" t="s">
        <v>38</v>
      </c>
      <c r="B45" s="6">
        <v>1347</v>
      </c>
      <c r="C45" s="13">
        <f t="shared" si="0"/>
        <v>0.02153139531593846</v>
      </c>
      <c r="D45" s="6">
        <v>1758</v>
      </c>
      <c r="E45" s="13">
        <f t="shared" si="1"/>
        <v>0.023629842151847946</v>
      </c>
      <c r="F45" s="6">
        <v>1177</v>
      </c>
      <c r="G45" s="13">
        <f t="shared" si="2"/>
        <v>0.016614341606955494</v>
      </c>
      <c r="H45" s="6">
        <v>2855</v>
      </c>
      <c r="I45" s="13">
        <f t="shared" si="3"/>
        <v>0.03606158029549781</v>
      </c>
      <c r="J45" s="7">
        <f t="shared" si="4"/>
        <v>1678</v>
      </c>
      <c r="K45" s="15">
        <f t="shared" si="5"/>
        <v>142.56584536958368</v>
      </c>
    </row>
    <row r="46" spans="1:11" ht="15" customHeight="1">
      <c r="A46" s="9" t="s">
        <v>39</v>
      </c>
      <c r="B46" s="6">
        <v>1037</v>
      </c>
      <c r="C46" s="13">
        <f t="shared" si="0"/>
        <v>0.016576137299649726</v>
      </c>
      <c r="D46" s="6">
        <v>1254</v>
      </c>
      <c r="E46" s="13">
        <f t="shared" si="1"/>
        <v>0.016855416415481984</v>
      </c>
      <c r="F46" s="6">
        <v>865</v>
      </c>
      <c r="G46" s="13">
        <f t="shared" si="2"/>
        <v>0.012210200076479612</v>
      </c>
      <c r="H46" s="6">
        <v>517</v>
      </c>
      <c r="I46" s="13">
        <f t="shared" si="3"/>
        <v>0.006530240634946538</v>
      </c>
      <c r="J46" s="7">
        <f t="shared" si="4"/>
        <v>-348</v>
      </c>
      <c r="K46" s="15">
        <f t="shared" si="5"/>
        <v>-40.23121387283237</v>
      </c>
    </row>
    <row r="47" spans="1:11" s="11" customFormat="1" ht="15.75" customHeight="1">
      <c r="A47" s="2" t="s">
        <v>46</v>
      </c>
      <c r="B47" s="10">
        <v>107432</v>
      </c>
      <c r="C47" s="14">
        <f t="shared" si="0"/>
        <v>1.7172686425997779</v>
      </c>
      <c r="D47" s="10">
        <v>138673</v>
      </c>
      <c r="E47" s="14">
        <f t="shared" si="1"/>
        <v>1.8639482939267409</v>
      </c>
      <c r="F47" s="10">
        <v>153998</v>
      </c>
      <c r="G47" s="14">
        <f t="shared" si="2"/>
        <v>2.173810857084055</v>
      </c>
      <c r="H47" s="10">
        <v>143934</v>
      </c>
      <c r="I47" s="14">
        <f t="shared" si="3"/>
        <v>1.8180341500007642</v>
      </c>
      <c r="J47" s="10">
        <f t="shared" si="4"/>
        <v>-10064</v>
      </c>
      <c r="K47" s="16">
        <f t="shared" si="5"/>
        <v>-6.535149807140353</v>
      </c>
    </row>
    <row r="48" spans="1:11" s="11" customFormat="1" ht="15.75" customHeight="1">
      <c r="A48" s="2" t="s">
        <v>47</v>
      </c>
      <c r="B48" s="10">
        <f>SUM(B8:B47)</f>
        <v>6255981</v>
      </c>
      <c r="C48" s="14">
        <f t="shared" si="0"/>
        <v>100</v>
      </c>
      <c r="D48" s="10">
        <f>SUM(D8:D47)</f>
        <v>7439745</v>
      </c>
      <c r="E48" s="14">
        <f t="shared" si="1"/>
        <v>100</v>
      </c>
      <c r="F48" s="10">
        <f>SUM(F8:F47)</f>
        <v>7084241</v>
      </c>
      <c r="G48" s="14">
        <f t="shared" si="2"/>
        <v>100</v>
      </c>
      <c r="H48" s="10">
        <f>SUM(H8:H47)</f>
        <v>7917013</v>
      </c>
      <c r="I48" s="14">
        <f t="shared" si="3"/>
        <v>100</v>
      </c>
      <c r="J48" s="10">
        <f t="shared" si="4"/>
        <v>832772</v>
      </c>
      <c r="K48" s="16">
        <f t="shared" si="5"/>
        <v>11.755274841722635</v>
      </c>
    </row>
    <row r="49" spans="1:11" s="11" customFormat="1" ht="15.75" customHeight="1">
      <c r="A49" s="3" t="s">
        <v>48</v>
      </c>
      <c r="B49" s="12">
        <v>327560</v>
      </c>
      <c r="C49" s="30">
        <f>B49/B50*100</f>
        <v>4.97543798998138</v>
      </c>
      <c r="D49" s="12">
        <v>352013</v>
      </c>
      <c r="E49" s="30">
        <f>D49/D50*100</f>
        <v>4.517760946887725</v>
      </c>
      <c r="F49" s="12">
        <v>361967</v>
      </c>
      <c r="G49" s="30">
        <f>F49/F50*100</f>
        <v>4.861091712721429</v>
      </c>
      <c r="H49" s="12">
        <v>347393</v>
      </c>
      <c r="I49" s="30">
        <f>H49/H50*100</f>
        <v>4.203484194750354</v>
      </c>
      <c r="J49" s="10">
        <f t="shared" si="4"/>
        <v>-14574</v>
      </c>
      <c r="K49" s="16">
        <f t="shared" si="5"/>
        <v>-4.02633389231615</v>
      </c>
    </row>
    <row r="50" spans="1:11" s="11" customFormat="1" ht="15.75" customHeight="1">
      <c r="A50" s="2" t="s">
        <v>49</v>
      </c>
      <c r="B50" s="10">
        <f>B49+B48</f>
        <v>6583541</v>
      </c>
      <c r="C50" s="31"/>
      <c r="D50" s="10">
        <f>D49+D48</f>
        <v>7791758</v>
      </c>
      <c r="E50" s="31"/>
      <c r="F50" s="10">
        <f>F49+F48</f>
        <v>7446208</v>
      </c>
      <c r="G50" s="31"/>
      <c r="H50" s="10">
        <f>H49+H48</f>
        <v>8264406</v>
      </c>
      <c r="I50" s="31"/>
      <c r="J50" s="10">
        <f t="shared" si="4"/>
        <v>818198</v>
      </c>
      <c r="K50" s="16">
        <f t="shared" si="5"/>
        <v>10.988116367418154</v>
      </c>
    </row>
    <row r="51" ht="15" customHeight="1">
      <c r="A51" s="8" t="s">
        <v>57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F5:G5"/>
    <mergeCell ref="A5:A7"/>
    <mergeCell ref="J5:K5"/>
    <mergeCell ref="J6:K6"/>
    <mergeCell ref="A2:K2"/>
    <mergeCell ref="A3:K3"/>
    <mergeCell ref="D5:E5"/>
    <mergeCell ref="D6:E6"/>
    <mergeCell ref="B5:C5"/>
    <mergeCell ref="B6:C6"/>
    <mergeCell ref="F6:G6"/>
  </mergeCells>
  <conditionalFormatting sqref="J8:K50">
    <cfRule type="cellIs" priority="1" dxfId="2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3" r:id="rId1"/>
  <ignoredErrors>
    <ignoredError sqref="C48:E48 F48:G48 H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D22" sqref="D22"/>
    </sheetView>
  </sheetViews>
  <sheetFormatPr defaultColWidth="9.140625" defaultRowHeight="15" customHeight="1"/>
  <cols>
    <col min="1" max="1" width="36.7109375" style="32" customWidth="1"/>
    <col min="2" max="9" width="13.7109375" style="33" customWidth="1"/>
    <col min="10" max="11" width="14.7109375" style="33" customWidth="1"/>
    <col min="12" max="16384" width="9.140625" style="33" customWidth="1"/>
  </cols>
  <sheetData>
    <row r="1" ht="4.5" customHeight="1"/>
    <row r="2" spans="1:11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31.5" customHeight="1">
      <c r="A5" s="34" t="s">
        <v>0</v>
      </c>
      <c r="B5" s="35" t="s">
        <v>59</v>
      </c>
      <c r="C5" s="36"/>
      <c r="D5" s="35" t="s">
        <v>60</v>
      </c>
      <c r="E5" s="36"/>
      <c r="F5" s="35" t="s">
        <v>61</v>
      </c>
      <c r="G5" s="36"/>
      <c r="H5" s="35" t="s">
        <v>62</v>
      </c>
      <c r="I5" s="36"/>
      <c r="J5" s="37" t="s">
        <v>63</v>
      </c>
      <c r="K5" s="38"/>
    </row>
    <row r="6" spans="1:11" ht="31.5" customHeight="1">
      <c r="A6" s="34"/>
      <c r="B6" s="39" t="s">
        <v>41</v>
      </c>
      <c r="C6" s="39" t="s">
        <v>42</v>
      </c>
      <c r="D6" s="39" t="s">
        <v>41</v>
      </c>
      <c r="E6" s="39" t="s">
        <v>42</v>
      </c>
      <c r="F6" s="39" t="s">
        <v>41</v>
      </c>
      <c r="G6" s="39" t="s">
        <v>42</v>
      </c>
      <c r="H6" s="39" t="s">
        <v>41</v>
      </c>
      <c r="I6" s="39" t="s">
        <v>42</v>
      </c>
      <c r="J6" s="39" t="s">
        <v>52</v>
      </c>
      <c r="K6" s="39" t="s">
        <v>53</v>
      </c>
    </row>
    <row r="7" spans="1:11" ht="15" customHeight="1">
      <c r="A7" s="40" t="s">
        <v>1</v>
      </c>
      <c r="B7" s="41">
        <v>341937</v>
      </c>
      <c r="C7" s="42">
        <f>B7/B$47*100</f>
        <v>31.599185662785658</v>
      </c>
      <c r="D7" s="41">
        <v>363688</v>
      </c>
      <c r="E7" s="42">
        <f>D7/D$47*100</f>
        <v>30.142853827613987</v>
      </c>
      <c r="F7" s="41">
        <v>380677</v>
      </c>
      <c r="G7" s="42">
        <f>F7/F$47*100</f>
        <v>31.61517021898586</v>
      </c>
      <c r="H7" s="41">
        <v>404930</v>
      </c>
      <c r="I7" s="42">
        <f>H7/H$47*100</f>
        <v>31.162916337347248</v>
      </c>
      <c r="J7" s="43">
        <f>H7-F7</f>
        <v>24253</v>
      </c>
      <c r="K7" s="44">
        <f>(J7/F7)*100</f>
        <v>6.371017949600318</v>
      </c>
    </row>
    <row r="8" spans="1:11" ht="15" customHeight="1">
      <c r="A8" s="40" t="s">
        <v>2</v>
      </c>
      <c r="B8" s="41">
        <v>286787</v>
      </c>
      <c r="C8" s="42">
        <f aca="true" t="shared" si="0" ref="C8:C47">B8/B$47*100</f>
        <v>26.502647150420426</v>
      </c>
      <c r="D8" s="41">
        <v>301769</v>
      </c>
      <c r="E8" s="42">
        <f aca="true" t="shared" si="1" ref="E8:E47">D8/D$47*100</f>
        <v>25.01094030241648</v>
      </c>
      <c r="F8" s="41">
        <v>287924</v>
      </c>
      <c r="G8" s="42">
        <f aca="true" t="shared" si="2" ref="G8:G47">F8/F$47*100</f>
        <v>23.91204687998299</v>
      </c>
      <c r="H8" s="41">
        <v>311230</v>
      </c>
      <c r="I8" s="42">
        <f aca="true" t="shared" si="3" ref="I8:I47">H8/H$47*100</f>
        <v>23.951879217821805</v>
      </c>
      <c r="J8" s="43">
        <f aca="true" t="shared" si="4" ref="J8:J49">H8-F8</f>
        <v>23306</v>
      </c>
      <c r="K8" s="44">
        <f aca="true" t="shared" si="5" ref="K8:K49">(J8/F8)*100</f>
        <v>8.094497158972507</v>
      </c>
    </row>
    <row r="9" spans="1:11" ht="15" customHeight="1">
      <c r="A9" s="40" t="s">
        <v>4</v>
      </c>
      <c r="B9" s="41">
        <v>29193</v>
      </c>
      <c r="C9" s="42">
        <f t="shared" si="0"/>
        <v>2.6977923624928035</v>
      </c>
      <c r="D9" s="41">
        <v>39300</v>
      </c>
      <c r="E9" s="42">
        <f t="shared" si="1"/>
        <v>3.2572264012704015</v>
      </c>
      <c r="F9" s="41">
        <v>45592</v>
      </c>
      <c r="G9" s="42">
        <f t="shared" si="2"/>
        <v>3.7864090570851494</v>
      </c>
      <c r="H9" s="41">
        <v>58283</v>
      </c>
      <c r="I9" s="42">
        <f t="shared" si="3"/>
        <v>4.485388222383151</v>
      </c>
      <c r="J9" s="43">
        <f t="shared" si="4"/>
        <v>12691</v>
      </c>
      <c r="K9" s="44">
        <f t="shared" si="5"/>
        <v>27.836023863835763</v>
      </c>
    </row>
    <row r="10" spans="1:11" ht="15" customHeight="1">
      <c r="A10" s="40" t="s">
        <v>5</v>
      </c>
      <c r="B10" s="41">
        <v>51008</v>
      </c>
      <c r="C10" s="42">
        <f t="shared" si="0"/>
        <v>4.713766753195387</v>
      </c>
      <c r="D10" s="41">
        <v>70005</v>
      </c>
      <c r="E10" s="42">
        <f t="shared" si="1"/>
        <v>5.802089929285863</v>
      </c>
      <c r="F10" s="41">
        <v>53690</v>
      </c>
      <c r="G10" s="42">
        <f t="shared" si="2"/>
        <v>4.458946794939939</v>
      </c>
      <c r="H10" s="41">
        <v>50827</v>
      </c>
      <c r="I10" s="42">
        <f t="shared" si="3"/>
        <v>3.9115836037792917</v>
      </c>
      <c r="J10" s="43">
        <f t="shared" si="4"/>
        <v>-2863</v>
      </c>
      <c r="K10" s="44">
        <f t="shared" si="5"/>
        <v>-5.332464146023468</v>
      </c>
    </row>
    <row r="11" spans="1:11" ht="15" customHeight="1">
      <c r="A11" s="40" t="s">
        <v>6</v>
      </c>
      <c r="B11" s="41">
        <v>31652</v>
      </c>
      <c r="C11" s="42">
        <f t="shared" si="0"/>
        <v>2.9250342156551987</v>
      </c>
      <c r="D11" s="41">
        <v>34562</v>
      </c>
      <c r="E11" s="42">
        <f t="shared" si="1"/>
        <v>2.864535849381873</v>
      </c>
      <c r="F11" s="41">
        <v>35450</v>
      </c>
      <c r="G11" s="42">
        <f t="shared" si="2"/>
        <v>2.9441174125651113</v>
      </c>
      <c r="H11" s="41">
        <v>49793</v>
      </c>
      <c r="I11" s="42">
        <f t="shared" si="3"/>
        <v>3.832008231510462</v>
      </c>
      <c r="J11" s="43">
        <f t="shared" si="4"/>
        <v>14343</v>
      </c>
      <c r="K11" s="44">
        <f t="shared" si="5"/>
        <v>40.459802538787024</v>
      </c>
    </row>
    <row r="12" spans="1:11" ht="15" customHeight="1">
      <c r="A12" s="40" t="s">
        <v>3</v>
      </c>
      <c r="B12" s="41">
        <v>42425</v>
      </c>
      <c r="C12" s="42">
        <f t="shared" si="0"/>
        <v>3.920591956248319</v>
      </c>
      <c r="D12" s="41">
        <v>45052</v>
      </c>
      <c r="E12" s="42">
        <f t="shared" si="1"/>
        <v>3.7339583671764403</v>
      </c>
      <c r="F12" s="41">
        <v>44118</v>
      </c>
      <c r="G12" s="42">
        <f t="shared" si="2"/>
        <v>3.6639935686191136</v>
      </c>
      <c r="H12" s="41">
        <v>47052</v>
      </c>
      <c r="I12" s="42">
        <f t="shared" si="3"/>
        <v>3.6210642321015056</v>
      </c>
      <c r="J12" s="43">
        <f t="shared" si="4"/>
        <v>2934</v>
      </c>
      <c r="K12" s="44">
        <f t="shared" si="5"/>
        <v>6.650346797225621</v>
      </c>
    </row>
    <row r="13" spans="1:11" ht="15" customHeight="1">
      <c r="A13" s="40" t="s">
        <v>8</v>
      </c>
      <c r="B13" s="41">
        <v>25921</v>
      </c>
      <c r="C13" s="42">
        <f t="shared" si="0"/>
        <v>2.395419306963175</v>
      </c>
      <c r="D13" s="41">
        <v>40036</v>
      </c>
      <c r="E13" s="42">
        <f t="shared" si="1"/>
        <v>3.318226875350173</v>
      </c>
      <c r="F13" s="41">
        <v>39139</v>
      </c>
      <c r="G13" s="42">
        <f t="shared" si="2"/>
        <v>3.2504883331561603</v>
      </c>
      <c r="H13" s="41">
        <v>44181</v>
      </c>
      <c r="I13" s="42">
        <f t="shared" si="3"/>
        <v>3.4001155920784796</v>
      </c>
      <c r="J13" s="43">
        <f t="shared" si="4"/>
        <v>5042</v>
      </c>
      <c r="K13" s="44">
        <f t="shared" si="5"/>
        <v>12.882291320677586</v>
      </c>
    </row>
    <row r="14" spans="1:11" ht="15" customHeight="1">
      <c r="A14" s="40" t="s">
        <v>10</v>
      </c>
      <c r="B14" s="41">
        <v>17961</v>
      </c>
      <c r="C14" s="42">
        <f t="shared" si="0"/>
        <v>1.6598173748067429</v>
      </c>
      <c r="D14" s="41">
        <v>24895</v>
      </c>
      <c r="E14" s="42">
        <f t="shared" si="1"/>
        <v>2.0633244595324842</v>
      </c>
      <c r="F14" s="41">
        <v>26948</v>
      </c>
      <c r="G14" s="42">
        <f t="shared" si="2"/>
        <v>2.238027532688424</v>
      </c>
      <c r="H14" s="41">
        <v>30076</v>
      </c>
      <c r="I14" s="42">
        <f t="shared" si="3"/>
        <v>2.3146120854519445</v>
      </c>
      <c r="J14" s="43">
        <f t="shared" si="4"/>
        <v>3128</v>
      </c>
      <c r="K14" s="44">
        <f t="shared" si="5"/>
        <v>11.607540448270743</v>
      </c>
    </row>
    <row r="15" spans="1:11" ht="15" customHeight="1">
      <c r="A15" s="40" t="s">
        <v>9</v>
      </c>
      <c r="B15" s="41">
        <v>24925</v>
      </c>
      <c r="C15" s="42">
        <f t="shared" si="0"/>
        <v>2.3033766531405857</v>
      </c>
      <c r="D15" s="41">
        <v>21251</v>
      </c>
      <c r="E15" s="42">
        <f t="shared" si="1"/>
        <v>1.7613058079744857</v>
      </c>
      <c r="F15" s="41">
        <v>26329</v>
      </c>
      <c r="G15" s="42">
        <f t="shared" si="2"/>
        <v>2.1866196715212074</v>
      </c>
      <c r="H15" s="41">
        <v>26810</v>
      </c>
      <c r="I15" s="42">
        <f t="shared" si="3"/>
        <v>2.063264729716938</v>
      </c>
      <c r="J15" s="43">
        <f t="shared" si="4"/>
        <v>481</v>
      </c>
      <c r="K15" s="44">
        <f t="shared" si="5"/>
        <v>1.8268829047817996</v>
      </c>
    </row>
    <row r="16" spans="1:11" ht="15" customHeight="1">
      <c r="A16" s="40" t="s">
        <v>7</v>
      </c>
      <c r="B16" s="41">
        <v>16631</v>
      </c>
      <c r="C16" s="42">
        <f t="shared" si="0"/>
        <v>1.536909011770555</v>
      </c>
      <c r="D16" s="41">
        <v>19364</v>
      </c>
      <c r="E16" s="42">
        <f t="shared" si="1"/>
        <v>1.604909212066159</v>
      </c>
      <c r="F16" s="41">
        <v>21226</v>
      </c>
      <c r="G16" s="42">
        <f t="shared" si="2"/>
        <v>1.7628162538535133</v>
      </c>
      <c r="H16" s="41">
        <v>26295</v>
      </c>
      <c r="I16" s="42">
        <f t="shared" si="3"/>
        <v>2.023630961130432</v>
      </c>
      <c r="J16" s="43">
        <f t="shared" si="4"/>
        <v>5069</v>
      </c>
      <c r="K16" s="44">
        <f t="shared" si="5"/>
        <v>23.88108923018939</v>
      </c>
    </row>
    <row r="17" spans="1:11" ht="15" customHeight="1">
      <c r="A17" s="40" t="s">
        <v>14</v>
      </c>
      <c r="B17" s="41">
        <v>15052</v>
      </c>
      <c r="C17" s="42">
        <f t="shared" si="0"/>
        <v>1.3909899852787202</v>
      </c>
      <c r="D17" s="41">
        <v>21245</v>
      </c>
      <c r="E17" s="42">
        <f t="shared" si="1"/>
        <v>1.7608085215010096</v>
      </c>
      <c r="F17" s="41">
        <v>21291</v>
      </c>
      <c r="G17" s="42">
        <f t="shared" si="2"/>
        <v>1.7682144945253535</v>
      </c>
      <c r="H17" s="41">
        <v>26220</v>
      </c>
      <c r="I17" s="42">
        <f t="shared" si="3"/>
        <v>2.0178590530838534</v>
      </c>
      <c r="J17" s="43">
        <f t="shared" si="4"/>
        <v>4929</v>
      </c>
      <c r="K17" s="44">
        <f t="shared" si="5"/>
        <v>23.150627025503734</v>
      </c>
    </row>
    <row r="18" spans="1:11" ht="15" customHeight="1">
      <c r="A18" s="40" t="s">
        <v>11</v>
      </c>
      <c r="B18" s="41">
        <v>21545</v>
      </c>
      <c r="C18" s="42">
        <f t="shared" si="0"/>
        <v>1.9910230688832065</v>
      </c>
      <c r="D18" s="41">
        <v>24804</v>
      </c>
      <c r="E18" s="42">
        <f t="shared" si="1"/>
        <v>2.0557822813514255</v>
      </c>
      <c r="F18" s="41">
        <v>23515</v>
      </c>
      <c r="G18" s="42">
        <f t="shared" si="2"/>
        <v>1.9529173753587754</v>
      </c>
      <c r="H18" s="41">
        <v>23394</v>
      </c>
      <c r="I18" s="42">
        <f t="shared" si="3"/>
        <v>1.8003735578887747</v>
      </c>
      <c r="J18" s="43">
        <f t="shared" si="4"/>
        <v>-121</v>
      </c>
      <c r="K18" s="44">
        <f t="shared" si="5"/>
        <v>-0.51456517116734</v>
      </c>
    </row>
    <row r="19" spans="1:11" ht="15" customHeight="1">
      <c r="A19" s="40" t="s">
        <v>12</v>
      </c>
      <c r="B19" s="41">
        <v>19276</v>
      </c>
      <c r="C19" s="42">
        <f t="shared" si="0"/>
        <v>1.7813395532974095</v>
      </c>
      <c r="D19" s="41">
        <v>16693</v>
      </c>
      <c r="E19" s="42">
        <f t="shared" si="1"/>
        <v>1.3835338502902494</v>
      </c>
      <c r="F19" s="41">
        <v>18340</v>
      </c>
      <c r="G19" s="42">
        <f t="shared" si="2"/>
        <v>1.523134368023812</v>
      </c>
      <c r="H19" s="41">
        <v>21949</v>
      </c>
      <c r="I19" s="42">
        <f t="shared" si="3"/>
        <v>1.689168129524695</v>
      </c>
      <c r="J19" s="43">
        <f t="shared" si="4"/>
        <v>3609</v>
      </c>
      <c r="K19" s="44">
        <f t="shared" si="5"/>
        <v>19.678298800436206</v>
      </c>
    </row>
    <row r="20" spans="1:11" ht="15" customHeight="1">
      <c r="A20" s="40" t="s">
        <v>16</v>
      </c>
      <c r="B20" s="41">
        <v>15481</v>
      </c>
      <c r="C20" s="42">
        <f t="shared" si="0"/>
        <v>1.4306348632806183</v>
      </c>
      <c r="D20" s="41">
        <v>16785</v>
      </c>
      <c r="E20" s="42">
        <f t="shared" si="1"/>
        <v>1.3911589095502208</v>
      </c>
      <c r="F20" s="41">
        <v>19391</v>
      </c>
      <c r="G20" s="42">
        <f t="shared" si="2"/>
        <v>1.6104197671946423</v>
      </c>
      <c r="H20" s="41">
        <v>18813</v>
      </c>
      <c r="I20" s="42">
        <f t="shared" si="3"/>
        <v>1.447825414403758</v>
      </c>
      <c r="J20" s="43">
        <f t="shared" si="4"/>
        <v>-578</v>
      </c>
      <c r="K20" s="44">
        <f t="shared" si="5"/>
        <v>-2.980764272084988</v>
      </c>
    </row>
    <row r="21" spans="1:11" ht="15" customHeight="1">
      <c r="A21" s="40" t="s">
        <v>13</v>
      </c>
      <c r="B21" s="41">
        <v>8420</v>
      </c>
      <c r="C21" s="42">
        <f t="shared" si="0"/>
        <v>0.7781115915524065</v>
      </c>
      <c r="D21" s="41">
        <v>10233</v>
      </c>
      <c r="E21" s="42">
        <f t="shared" si="1"/>
        <v>0.8481220805139953</v>
      </c>
      <c r="F21" s="41">
        <v>11488</v>
      </c>
      <c r="G21" s="42">
        <f t="shared" si="2"/>
        <v>0.9540767513553736</v>
      </c>
      <c r="H21" s="41">
        <v>18406</v>
      </c>
      <c r="I21" s="42">
        <f t="shared" si="3"/>
        <v>1.4165031934043253</v>
      </c>
      <c r="J21" s="43">
        <f t="shared" si="4"/>
        <v>6918</v>
      </c>
      <c r="K21" s="44">
        <f t="shared" si="5"/>
        <v>60.21935933147632</v>
      </c>
    </row>
    <row r="22" spans="1:11" ht="15" customHeight="1">
      <c r="A22" s="40" t="s">
        <v>17</v>
      </c>
      <c r="B22" s="41">
        <v>13901</v>
      </c>
      <c r="C22" s="42">
        <f t="shared" si="0"/>
        <v>1.2846234244857486</v>
      </c>
      <c r="D22" s="41">
        <v>21194</v>
      </c>
      <c r="E22" s="42">
        <f t="shared" si="1"/>
        <v>1.7565815864764602</v>
      </c>
      <c r="F22" s="41">
        <v>17193</v>
      </c>
      <c r="G22" s="42">
        <f t="shared" si="2"/>
        <v>1.4278761826299564</v>
      </c>
      <c r="H22" s="41">
        <v>15720</v>
      </c>
      <c r="I22" s="42">
        <f t="shared" si="3"/>
        <v>1.2097919265628596</v>
      </c>
      <c r="J22" s="43">
        <f t="shared" si="4"/>
        <v>-1473</v>
      </c>
      <c r="K22" s="44">
        <f t="shared" si="5"/>
        <v>-8.567440237305881</v>
      </c>
    </row>
    <row r="23" spans="1:11" ht="15" customHeight="1">
      <c r="A23" s="40" t="s">
        <v>15</v>
      </c>
      <c r="B23" s="41">
        <v>9156</v>
      </c>
      <c r="C23" s="42">
        <f t="shared" si="0"/>
        <v>0.8461270465859662</v>
      </c>
      <c r="D23" s="41">
        <v>13696</v>
      </c>
      <c r="E23" s="42">
        <f t="shared" si="1"/>
        <v>1.135139256788789</v>
      </c>
      <c r="F23" s="41">
        <v>13108</v>
      </c>
      <c r="G23" s="42">
        <f t="shared" si="2"/>
        <v>1.0886175188689273</v>
      </c>
      <c r="H23" s="41">
        <v>15646</v>
      </c>
      <c r="I23" s="42">
        <f t="shared" si="3"/>
        <v>1.2040969772902355</v>
      </c>
      <c r="J23" s="43">
        <f t="shared" si="4"/>
        <v>2538</v>
      </c>
      <c r="K23" s="44">
        <f t="shared" si="5"/>
        <v>19.36222154409521</v>
      </c>
    </row>
    <row r="24" spans="1:11" ht="15" customHeight="1">
      <c r="A24" s="40" t="s">
        <v>18</v>
      </c>
      <c r="B24" s="41">
        <v>3134</v>
      </c>
      <c r="C24" s="42">
        <f t="shared" si="0"/>
        <v>0.2896201577108363</v>
      </c>
      <c r="D24" s="41">
        <v>5281</v>
      </c>
      <c r="E24" s="42">
        <f t="shared" si="1"/>
        <v>0.4376949777381422</v>
      </c>
      <c r="F24" s="41">
        <v>6532</v>
      </c>
      <c r="G24" s="42">
        <f t="shared" si="2"/>
        <v>0.5424816625916871</v>
      </c>
      <c r="H24" s="41">
        <v>13679</v>
      </c>
      <c r="I24" s="42">
        <f t="shared" si="3"/>
        <v>1.0527190689219692</v>
      </c>
      <c r="J24" s="43">
        <f t="shared" si="4"/>
        <v>7147</v>
      </c>
      <c r="K24" s="44">
        <f t="shared" si="5"/>
        <v>109.41518677281077</v>
      </c>
    </row>
    <row r="25" spans="1:11" ht="15" customHeight="1">
      <c r="A25" s="40" t="s">
        <v>20</v>
      </c>
      <c r="B25" s="41">
        <v>6772</v>
      </c>
      <c r="C25" s="42">
        <f t="shared" si="0"/>
        <v>0.6258161161511755</v>
      </c>
      <c r="D25" s="41">
        <v>8871</v>
      </c>
      <c r="E25" s="42">
        <f t="shared" si="1"/>
        <v>0.7352380510348531</v>
      </c>
      <c r="F25" s="41">
        <v>9436</v>
      </c>
      <c r="G25" s="42">
        <f t="shared" si="2"/>
        <v>0.7836584458382055</v>
      </c>
      <c r="H25" s="41">
        <v>11978</v>
      </c>
      <c r="I25" s="42">
        <f t="shared" si="3"/>
        <v>0.9218121944255682</v>
      </c>
      <c r="J25" s="43">
        <f t="shared" si="4"/>
        <v>2542</v>
      </c>
      <c r="K25" s="44">
        <f t="shared" si="5"/>
        <v>26.93938109368376</v>
      </c>
    </row>
    <row r="26" spans="1:11" ht="15" customHeight="1">
      <c r="A26" s="40" t="s">
        <v>19</v>
      </c>
      <c r="B26" s="41">
        <v>4467</v>
      </c>
      <c r="C26" s="42">
        <f t="shared" si="0"/>
        <v>0.4128057576561283</v>
      </c>
      <c r="D26" s="41">
        <v>6178</v>
      </c>
      <c r="E26" s="42">
        <f t="shared" si="1"/>
        <v>0.5120393055228636</v>
      </c>
      <c r="F26" s="41">
        <v>8769</v>
      </c>
      <c r="G26" s="42">
        <f t="shared" si="2"/>
        <v>0.728264191559477</v>
      </c>
      <c r="H26" s="41">
        <v>10625</v>
      </c>
      <c r="I26" s="42">
        <f t="shared" si="3"/>
        <v>0.8176869732652916</v>
      </c>
      <c r="J26" s="43">
        <f t="shared" si="4"/>
        <v>1856</v>
      </c>
      <c r="K26" s="44">
        <f t="shared" si="5"/>
        <v>21.16546926673509</v>
      </c>
    </row>
    <row r="27" spans="1:11" ht="15" customHeight="1">
      <c r="A27" s="40" t="s">
        <v>22</v>
      </c>
      <c r="B27" s="41">
        <v>6073</v>
      </c>
      <c r="C27" s="42">
        <f t="shared" si="0"/>
        <v>0.5612199163299008</v>
      </c>
      <c r="D27" s="41">
        <v>8393</v>
      </c>
      <c r="E27" s="42">
        <f t="shared" si="1"/>
        <v>0.6956208953145668</v>
      </c>
      <c r="F27" s="41">
        <v>7186</v>
      </c>
      <c r="G27" s="42">
        <f t="shared" si="2"/>
        <v>0.5967962687360476</v>
      </c>
      <c r="H27" s="41">
        <v>8336</v>
      </c>
      <c r="I27" s="42">
        <f t="shared" si="3"/>
        <v>0.6415283396837148</v>
      </c>
      <c r="J27" s="43">
        <f t="shared" si="4"/>
        <v>1150</v>
      </c>
      <c r="K27" s="44">
        <f t="shared" si="5"/>
        <v>16.003339827442247</v>
      </c>
    </row>
    <row r="28" spans="1:11" ht="15" customHeight="1">
      <c r="A28" s="40" t="s">
        <v>24</v>
      </c>
      <c r="B28" s="41">
        <v>5412</v>
      </c>
      <c r="C28" s="42">
        <f t="shared" si="0"/>
        <v>0.5001353840239459</v>
      </c>
      <c r="D28" s="41">
        <v>6593</v>
      </c>
      <c r="E28" s="42">
        <f t="shared" si="1"/>
        <v>0.5464349532716477</v>
      </c>
      <c r="F28" s="41">
        <v>6504</v>
      </c>
      <c r="G28" s="42">
        <f t="shared" si="2"/>
        <v>0.5401562666099713</v>
      </c>
      <c r="H28" s="41">
        <v>6396</v>
      </c>
      <c r="I28" s="42">
        <f t="shared" si="3"/>
        <v>0.4922283182122169</v>
      </c>
      <c r="J28" s="43">
        <f t="shared" si="4"/>
        <v>-108</v>
      </c>
      <c r="K28" s="44">
        <f t="shared" si="5"/>
        <v>-1.6605166051660518</v>
      </c>
    </row>
    <row r="29" spans="1:11" ht="15" customHeight="1">
      <c r="A29" s="40" t="s">
        <v>23</v>
      </c>
      <c r="B29" s="41">
        <v>7294</v>
      </c>
      <c r="C29" s="42">
        <f t="shared" si="0"/>
        <v>0.6740553383353032</v>
      </c>
      <c r="D29" s="41">
        <v>9263</v>
      </c>
      <c r="E29" s="42">
        <f t="shared" si="1"/>
        <v>0.7677274339686444</v>
      </c>
      <c r="F29" s="41">
        <v>8429</v>
      </c>
      <c r="G29" s="42">
        <f t="shared" si="2"/>
        <v>0.7000272403529286</v>
      </c>
      <c r="H29" s="41">
        <v>5464</v>
      </c>
      <c r="I29" s="42">
        <f t="shared" si="3"/>
        <v>0.4205027408867344</v>
      </c>
      <c r="J29" s="43">
        <f t="shared" si="4"/>
        <v>-2965</v>
      </c>
      <c r="K29" s="44">
        <f t="shared" si="5"/>
        <v>-35.17617748250089</v>
      </c>
    </row>
    <row r="30" spans="1:11" ht="15" customHeight="1">
      <c r="A30" s="40" t="s">
        <v>27</v>
      </c>
      <c r="B30" s="41">
        <v>3407</v>
      </c>
      <c r="C30" s="42">
        <f t="shared" si="0"/>
        <v>0.314848716439317</v>
      </c>
      <c r="D30" s="41">
        <v>3473</v>
      </c>
      <c r="E30" s="42">
        <f t="shared" si="1"/>
        <v>0.2878459870639212</v>
      </c>
      <c r="F30" s="41">
        <v>4217</v>
      </c>
      <c r="G30" s="42">
        <f t="shared" si="2"/>
        <v>0.35022124481768896</v>
      </c>
      <c r="H30" s="41">
        <v>4257</v>
      </c>
      <c r="I30" s="42">
        <f t="shared" si="3"/>
        <v>0.32761350072379725</v>
      </c>
      <c r="J30" s="43">
        <f t="shared" si="4"/>
        <v>40</v>
      </c>
      <c r="K30" s="44">
        <f t="shared" si="5"/>
        <v>0.9485416172634575</v>
      </c>
    </row>
    <row r="31" spans="1:11" ht="15" customHeight="1">
      <c r="A31" s="40" t="s">
        <v>29</v>
      </c>
      <c r="B31" s="41">
        <v>8932</v>
      </c>
      <c r="C31" s="42">
        <f t="shared" si="0"/>
        <v>0.8254266907061871</v>
      </c>
      <c r="D31" s="41">
        <v>7154</v>
      </c>
      <c r="E31" s="42">
        <f t="shared" si="1"/>
        <v>0.5929312385416908</v>
      </c>
      <c r="F31" s="41">
        <v>4391</v>
      </c>
      <c r="G31" s="42">
        <f t="shared" si="2"/>
        <v>0.3646719198469225</v>
      </c>
      <c r="H31" s="41">
        <v>4005</v>
      </c>
      <c r="I31" s="42">
        <f t="shared" si="3"/>
        <v>0.3082198896872934</v>
      </c>
      <c r="J31" s="43">
        <f t="shared" si="4"/>
        <v>-386</v>
      </c>
      <c r="K31" s="44">
        <f t="shared" si="5"/>
        <v>-8.790708266909588</v>
      </c>
    </row>
    <row r="32" spans="1:11" ht="15" customHeight="1">
      <c r="A32" s="40" t="s">
        <v>34</v>
      </c>
      <c r="B32" s="41">
        <v>39</v>
      </c>
      <c r="C32" s="42">
        <f t="shared" si="0"/>
        <v>0.003604079818354377</v>
      </c>
      <c r="D32" s="41">
        <v>132</v>
      </c>
      <c r="E32" s="42">
        <f t="shared" si="1"/>
        <v>0.010940302416480738</v>
      </c>
      <c r="F32" s="41">
        <v>1472</v>
      </c>
      <c r="G32" s="42">
        <f t="shared" si="2"/>
        <v>0.12224938875305623</v>
      </c>
      <c r="H32" s="41">
        <v>3552</v>
      </c>
      <c r="I32" s="42">
        <f t="shared" si="3"/>
        <v>0.2733575650859591</v>
      </c>
      <c r="J32" s="43">
        <f t="shared" si="4"/>
        <v>2080</v>
      </c>
      <c r="K32" s="44">
        <f t="shared" si="5"/>
        <v>141.30434782608697</v>
      </c>
    </row>
    <row r="33" spans="1:11" ht="15" customHeight="1">
      <c r="A33" s="40" t="s">
        <v>25</v>
      </c>
      <c r="B33" s="41">
        <v>2886</v>
      </c>
      <c r="C33" s="42">
        <f t="shared" si="0"/>
        <v>0.2667019065582239</v>
      </c>
      <c r="D33" s="41">
        <v>3030</v>
      </c>
      <c r="E33" s="42">
        <f t="shared" si="1"/>
        <v>0.25112966910558054</v>
      </c>
      <c r="F33" s="41">
        <v>4836</v>
      </c>
      <c r="G33" s="42">
        <f t="shared" si="2"/>
        <v>0.40162910598490487</v>
      </c>
      <c r="H33" s="41">
        <v>2989</v>
      </c>
      <c r="I33" s="42">
        <f t="shared" si="3"/>
        <v>0.23002977534964295</v>
      </c>
      <c r="J33" s="43">
        <f t="shared" si="4"/>
        <v>-1847</v>
      </c>
      <c r="K33" s="44">
        <f t="shared" si="5"/>
        <v>-38.19272125723739</v>
      </c>
    </row>
    <row r="34" spans="1:11" ht="15" customHeight="1">
      <c r="A34" s="40" t="s">
        <v>30</v>
      </c>
      <c r="B34" s="41">
        <v>2169</v>
      </c>
      <c r="C34" s="42">
        <f t="shared" si="0"/>
        <v>0.20044228528232422</v>
      </c>
      <c r="D34" s="41">
        <v>2382</v>
      </c>
      <c r="E34" s="42">
        <f t="shared" si="1"/>
        <v>0.19742272997012966</v>
      </c>
      <c r="F34" s="41">
        <v>2027</v>
      </c>
      <c r="G34" s="42">
        <f t="shared" si="2"/>
        <v>0.16834205910492187</v>
      </c>
      <c r="H34" s="41">
        <v>2896</v>
      </c>
      <c r="I34" s="42">
        <f t="shared" si="3"/>
        <v>0.22287260937188558</v>
      </c>
      <c r="J34" s="43">
        <f t="shared" si="4"/>
        <v>869</v>
      </c>
      <c r="K34" s="44">
        <f t="shared" si="5"/>
        <v>42.87123828317711</v>
      </c>
    </row>
    <row r="35" spans="1:11" ht="15" customHeight="1">
      <c r="A35" s="40" t="s">
        <v>26</v>
      </c>
      <c r="B35" s="41">
        <v>2750</v>
      </c>
      <c r="C35" s="42">
        <f t="shared" si="0"/>
        <v>0.25413383334550094</v>
      </c>
      <c r="D35" s="41">
        <v>3191</v>
      </c>
      <c r="E35" s="42">
        <f t="shared" si="1"/>
        <v>0.26447352281053055</v>
      </c>
      <c r="F35" s="41">
        <v>1619</v>
      </c>
      <c r="G35" s="42">
        <f t="shared" si="2"/>
        <v>0.1344577176570639</v>
      </c>
      <c r="H35" s="41">
        <v>2552</v>
      </c>
      <c r="I35" s="42">
        <f t="shared" si="3"/>
        <v>0.1963987911315787</v>
      </c>
      <c r="J35" s="43">
        <f t="shared" si="4"/>
        <v>933</v>
      </c>
      <c r="K35" s="44">
        <f t="shared" si="5"/>
        <v>57.62816553428042</v>
      </c>
    </row>
    <row r="36" spans="1:11" ht="15" customHeight="1">
      <c r="A36" s="40" t="s">
        <v>31</v>
      </c>
      <c r="B36" s="41">
        <v>397</v>
      </c>
      <c r="C36" s="42">
        <f t="shared" si="0"/>
        <v>0.03668768430478686</v>
      </c>
      <c r="D36" s="41">
        <v>492</v>
      </c>
      <c r="E36" s="42">
        <f t="shared" si="1"/>
        <v>0.040777490825064565</v>
      </c>
      <c r="F36" s="41">
        <v>532</v>
      </c>
      <c r="G36" s="42">
        <f t="shared" si="2"/>
        <v>0.04418252365259913</v>
      </c>
      <c r="H36" s="41">
        <v>2325</v>
      </c>
      <c r="I36" s="42">
        <f t="shared" si="3"/>
        <v>0.17892914944393437</v>
      </c>
      <c r="J36" s="43">
        <f t="shared" si="4"/>
        <v>1793</v>
      </c>
      <c r="K36" s="44">
        <f t="shared" si="5"/>
        <v>337.03007518796994</v>
      </c>
    </row>
    <row r="37" spans="1:11" ht="15" customHeight="1">
      <c r="A37" s="40" t="s">
        <v>21</v>
      </c>
      <c r="B37" s="41">
        <v>39015</v>
      </c>
      <c r="C37" s="42">
        <f t="shared" si="0"/>
        <v>3.605466002899898</v>
      </c>
      <c r="D37" s="41">
        <v>31780</v>
      </c>
      <c r="E37" s="42">
        <f t="shared" si="1"/>
        <v>2.6339606878466504</v>
      </c>
      <c r="F37" s="41">
        <v>24169</v>
      </c>
      <c r="G37" s="42">
        <f t="shared" si="2"/>
        <v>2.007231981503136</v>
      </c>
      <c r="H37" s="41">
        <v>2275</v>
      </c>
      <c r="I37" s="42">
        <f t="shared" si="3"/>
        <v>0.17508121074621535</v>
      </c>
      <c r="J37" s="43">
        <f t="shared" si="4"/>
        <v>-21894</v>
      </c>
      <c r="K37" s="44">
        <f t="shared" si="5"/>
        <v>-90.58711572675742</v>
      </c>
    </row>
    <row r="38" spans="1:11" ht="15" customHeight="1">
      <c r="A38" s="40" t="s">
        <v>28</v>
      </c>
      <c r="B38" s="41">
        <v>565</v>
      </c>
      <c r="C38" s="42">
        <f t="shared" si="0"/>
        <v>0.052212951214621106</v>
      </c>
      <c r="D38" s="41">
        <v>1077</v>
      </c>
      <c r="E38" s="42">
        <f t="shared" si="1"/>
        <v>0.08926292198901328</v>
      </c>
      <c r="F38" s="41">
        <v>1348</v>
      </c>
      <c r="G38" s="42">
        <f t="shared" si="2"/>
        <v>0.11195120654831509</v>
      </c>
      <c r="H38" s="41">
        <v>1887</v>
      </c>
      <c r="I38" s="42">
        <f t="shared" si="3"/>
        <v>0.14522120645191577</v>
      </c>
      <c r="J38" s="43">
        <f t="shared" si="4"/>
        <v>539</v>
      </c>
      <c r="K38" s="44">
        <f t="shared" si="5"/>
        <v>39.98516320474778</v>
      </c>
    </row>
    <row r="39" spans="1:11" ht="15" customHeight="1">
      <c r="A39" s="40" t="s">
        <v>35</v>
      </c>
      <c r="B39" s="41">
        <v>594</v>
      </c>
      <c r="C39" s="42">
        <f t="shared" si="0"/>
        <v>0.0548929080026282</v>
      </c>
      <c r="D39" s="41">
        <v>1194</v>
      </c>
      <c r="E39" s="42">
        <f t="shared" si="1"/>
        <v>0.09896000822180304</v>
      </c>
      <c r="F39" s="41">
        <v>1455</v>
      </c>
      <c r="G39" s="42">
        <f t="shared" si="2"/>
        <v>0.12083754119272881</v>
      </c>
      <c r="H39" s="41">
        <v>1536</v>
      </c>
      <c r="I39" s="42">
        <f t="shared" si="3"/>
        <v>0.11820867679392827</v>
      </c>
      <c r="J39" s="43">
        <f t="shared" si="4"/>
        <v>81</v>
      </c>
      <c r="K39" s="44">
        <f t="shared" si="5"/>
        <v>5.567010309278351</v>
      </c>
    </row>
    <row r="40" spans="1:11" ht="15" customHeight="1">
      <c r="A40" s="40" t="s">
        <v>32</v>
      </c>
      <c r="B40" s="41">
        <v>1007</v>
      </c>
      <c r="C40" s="42">
        <f t="shared" si="0"/>
        <v>0.09305918915597072</v>
      </c>
      <c r="D40" s="41">
        <v>820</v>
      </c>
      <c r="E40" s="42">
        <f t="shared" si="1"/>
        <v>0.06796248470844095</v>
      </c>
      <c r="F40" s="41">
        <v>700</v>
      </c>
      <c r="G40" s="42">
        <f t="shared" si="2"/>
        <v>0.05813489954289359</v>
      </c>
      <c r="H40" s="41">
        <v>1393</v>
      </c>
      <c r="I40" s="42">
        <f t="shared" si="3"/>
        <v>0.10720357211845186</v>
      </c>
      <c r="J40" s="43">
        <f t="shared" si="4"/>
        <v>693</v>
      </c>
      <c r="K40" s="44">
        <f t="shared" si="5"/>
        <v>99</v>
      </c>
    </row>
    <row r="41" spans="1:11" ht="15" customHeight="1">
      <c r="A41" s="40" t="s">
        <v>33</v>
      </c>
      <c r="B41" s="41">
        <v>336</v>
      </c>
      <c r="C41" s="42">
        <f t="shared" si="0"/>
        <v>0.031050533819668477</v>
      </c>
      <c r="D41" s="41">
        <v>477</v>
      </c>
      <c r="E41" s="42">
        <f t="shared" si="1"/>
        <v>0.03953427464137357</v>
      </c>
      <c r="F41" s="41">
        <v>897</v>
      </c>
      <c r="G41" s="42">
        <f t="shared" si="2"/>
        <v>0.07449572127139364</v>
      </c>
      <c r="H41" s="41">
        <v>1078</v>
      </c>
      <c r="I41" s="42">
        <f t="shared" si="3"/>
        <v>0.08296155832282205</v>
      </c>
      <c r="J41" s="43">
        <f t="shared" si="4"/>
        <v>181</v>
      </c>
      <c r="K41" s="44">
        <f t="shared" si="5"/>
        <v>20.178372352285397</v>
      </c>
    </row>
    <row r="42" spans="1:11" ht="15" customHeight="1">
      <c r="A42" s="40" t="s">
        <v>36</v>
      </c>
      <c r="B42" s="41">
        <v>809</v>
      </c>
      <c r="C42" s="42">
        <f t="shared" si="0"/>
        <v>0.07476155315509464</v>
      </c>
      <c r="D42" s="41">
        <v>783</v>
      </c>
      <c r="E42" s="42">
        <f t="shared" si="1"/>
        <v>0.06489588478866982</v>
      </c>
      <c r="F42" s="41">
        <v>826</v>
      </c>
      <c r="G42" s="42">
        <f t="shared" si="2"/>
        <v>0.06859918146061443</v>
      </c>
      <c r="H42" s="41">
        <v>873</v>
      </c>
      <c r="I42" s="42">
        <f t="shared" si="3"/>
        <v>0.06718500966217407</v>
      </c>
      <c r="J42" s="43">
        <f t="shared" si="4"/>
        <v>47</v>
      </c>
      <c r="K42" s="44">
        <f t="shared" si="5"/>
        <v>5.690072639225181</v>
      </c>
    </row>
    <row r="43" spans="1:11" ht="15" customHeight="1">
      <c r="A43" s="40" t="s">
        <v>38</v>
      </c>
      <c r="B43" s="41">
        <v>156</v>
      </c>
      <c r="C43" s="42">
        <f t="shared" si="0"/>
        <v>0.014416319273417508</v>
      </c>
      <c r="D43" s="41">
        <v>152</v>
      </c>
      <c r="E43" s="42">
        <f t="shared" si="1"/>
        <v>0.012597923994735395</v>
      </c>
      <c r="F43" s="41">
        <v>101</v>
      </c>
      <c r="G43" s="42">
        <f t="shared" si="2"/>
        <v>0.008388035505474647</v>
      </c>
      <c r="H43" s="41">
        <v>774</v>
      </c>
      <c r="I43" s="42">
        <f t="shared" si="3"/>
        <v>0.05956609104069041</v>
      </c>
      <c r="J43" s="43">
        <f t="shared" si="4"/>
        <v>673</v>
      </c>
      <c r="K43" s="44">
        <f t="shared" si="5"/>
        <v>666.3366336633663</v>
      </c>
    </row>
    <row r="44" spans="1:11" ht="15" customHeight="1">
      <c r="A44" s="40" t="s">
        <v>37</v>
      </c>
      <c r="B44" s="41">
        <v>123</v>
      </c>
      <c r="C44" s="42">
        <f t="shared" si="0"/>
        <v>0.011366713273271498</v>
      </c>
      <c r="D44" s="41">
        <v>164</v>
      </c>
      <c r="E44" s="42">
        <f t="shared" si="1"/>
        <v>0.013592496941688188</v>
      </c>
      <c r="F44" s="41">
        <v>287</v>
      </c>
      <c r="G44" s="42">
        <f t="shared" si="2"/>
        <v>0.023835308812586373</v>
      </c>
      <c r="H44" s="41">
        <v>276</v>
      </c>
      <c r="I44" s="42">
        <f t="shared" si="3"/>
        <v>0.021240621611408984</v>
      </c>
      <c r="J44" s="43">
        <f t="shared" si="4"/>
        <v>-11</v>
      </c>
      <c r="K44" s="44">
        <f t="shared" si="5"/>
        <v>-3.8327526132404177</v>
      </c>
    </row>
    <row r="45" spans="1:11" ht="15" customHeight="1">
      <c r="A45" s="40" t="s">
        <v>39</v>
      </c>
      <c r="B45" s="41">
        <v>19</v>
      </c>
      <c r="C45" s="42">
        <f t="shared" si="0"/>
        <v>0.0017558337576598247</v>
      </c>
      <c r="D45" s="41">
        <v>24</v>
      </c>
      <c r="E45" s="42">
        <f t="shared" si="1"/>
        <v>0.0019891458939055888</v>
      </c>
      <c r="F45" s="41">
        <v>38</v>
      </c>
      <c r="G45" s="42">
        <f t="shared" si="2"/>
        <v>0.0031558945466142233</v>
      </c>
      <c r="H45" s="41">
        <v>43</v>
      </c>
      <c r="I45" s="42">
        <f t="shared" si="3"/>
        <v>0.0033092272800383563</v>
      </c>
      <c r="J45" s="43">
        <f t="shared" si="4"/>
        <v>5</v>
      </c>
      <c r="K45" s="44">
        <f t="shared" si="5"/>
        <v>13.157894736842104</v>
      </c>
    </row>
    <row r="46" spans="1:11" s="49" customFormat="1" ht="15" customHeight="1">
      <c r="A46" s="45" t="s">
        <v>46</v>
      </c>
      <c r="B46" s="46">
        <v>14480</v>
      </c>
      <c r="C46" s="47">
        <f t="shared" si="0"/>
        <v>1.338130147942856</v>
      </c>
      <c r="D46" s="46">
        <v>21072</v>
      </c>
      <c r="E46" s="47">
        <f t="shared" si="1"/>
        <v>1.7464700948491068</v>
      </c>
      <c r="F46" s="46">
        <v>22906</v>
      </c>
      <c r="G46" s="47">
        <f t="shared" si="2"/>
        <v>1.902340012756458</v>
      </c>
      <c r="H46" s="46">
        <v>20583</v>
      </c>
      <c r="I46" s="47">
        <f t="shared" si="3"/>
        <v>1.5840424443030114</v>
      </c>
      <c r="J46" s="46">
        <f t="shared" si="4"/>
        <v>-2323</v>
      </c>
      <c r="K46" s="48">
        <f t="shared" si="5"/>
        <v>-10.141447655636078</v>
      </c>
    </row>
    <row r="47" spans="1:11" s="49" customFormat="1" ht="15" customHeight="1">
      <c r="A47" s="45" t="s">
        <v>47</v>
      </c>
      <c r="B47" s="46">
        <f>SUM(B7:B46)</f>
        <v>1082107</v>
      </c>
      <c r="C47" s="47">
        <f t="shared" si="0"/>
        <v>100</v>
      </c>
      <c r="D47" s="46">
        <f>SUM(D7:D46)</f>
        <v>1206548</v>
      </c>
      <c r="E47" s="47">
        <f t="shared" si="1"/>
        <v>100</v>
      </c>
      <c r="F47" s="46">
        <f>SUM(F7:F46)</f>
        <v>1204096</v>
      </c>
      <c r="G47" s="47">
        <f t="shared" si="2"/>
        <v>100</v>
      </c>
      <c r="H47" s="46">
        <f>SUM(H7:H46)</f>
        <v>1299397</v>
      </c>
      <c r="I47" s="47">
        <f t="shared" si="3"/>
        <v>100</v>
      </c>
      <c r="J47" s="46">
        <f t="shared" si="4"/>
        <v>95301</v>
      </c>
      <c r="K47" s="48">
        <f t="shared" si="5"/>
        <v>7.9147343733390025</v>
      </c>
    </row>
    <row r="48" spans="1:11" s="49" customFormat="1" ht="15" customHeight="1">
      <c r="A48" s="50" t="s">
        <v>64</v>
      </c>
      <c r="B48" s="51">
        <v>30072</v>
      </c>
      <c r="C48" s="52">
        <f>B48/B49*100</f>
        <v>2.7038812996828745</v>
      </c>
      <c r="D48" s="51">
        <v>31763</v>
      </c>
      <c r="E48" s="52">
        <f>D48/D49*100</f>
        <v>2.565026071802641</v>
      </c>
      <c r="F48" s="51">
        <v>38769</v>
      </c>
      <c r="G48" s="52">
        <f>F48/F49*100</f>
        <v>3.119325107714836</v>
      </c>
      <c r="H48" s="51">
        <v>39122</v>
      </c>
      <c r="I48" s="52">
        <f>H48/H49*100</f>
        <v>2.9227825678978037</v>
      </c>
      <c r="J48" s="46">
        <f t="shared" si="4"/>
        <v>353</v>
      </c>
      <c r="K48" s="48">
        <f t="shared" si="5"/>
        <v>0.9105212927854729</v>
      </c>
    </row>
    <row r="49" spans="1:11" s="49" customFormat="1" ht="15" customHeight="1">
      <c r="A49" s="45" t="s">
        <v>49</v>
      </c>
      <c r="B49" s="46">
        <f>B48+B47</f>
        <v>1112179</v>
      </c>
      <c r="C49" s="53"/>
      <c r="D49" s="46">
        <f>D48+D47</f>
        <v>1238311</v>
      </c>
      <c r="E49" s="53"/>
      <c r="F49" s="46">
        <f>F48+F47</f>
        <v>1242865</v>
      </c>
      <c r="G49" s="53"/>
      <c r="H49" s="46">
        <f>H48+H47</f>
        <v>1338519</v>
      </c>
      <c r="I49" s="53"/>
      <c r="J49" s="46">
        <f t="shared" si="4"/>
        <v>95654</v>
      </c>
      <c r="K49" s="48">
        <f t="shared" si="5"/>
        <v>7.6962501961194505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8"/>
  <sheetViews>
    <sheetView zoomScalePageLayoutView="0" workbookViewId="0" topLeftCell="A1">
      <selection activeCell="D18" sqref="D18"/>
    </sheetView>
  </sheetViews>
  <sheetFormatPr defaultColWidth="9.140625" defaultRowHeight="15" customHeight="1"/>
  <cols>
    <col min="1" max="1" width="38.7109375" style="54" customWidth="1"/>
    <col min="2" max="10" width="12.7109375" style="55" customWidth="1"/>
    <col min="11" max="11" width="13.7109375" style="55" customWidth="1"/>
    <col min="12" max="12" width="14.57421875" style="55" customWidth="1"/>
    <col min="13" max="16384" width="9.140625" style="55" customWidth="1"/>
  </cols>
  <sheetData>
    <row r="1" ht="4.5" customHeight="1"/>
    <row r="2" spans="1:12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1.75" customHeight="1">
      <c r="A3" s="25" t="s">
        <v>65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4.5" customHeight="1"/>
    <row r="5" spans="1:12" ht="32.25" customHeight="1">
      <c r="A5" s="56" t="s">
        <v>0</v>
      </c>
      <c r="B5" s="57" t="s">
        <v>66</v>
      </c>
      <c r="C5" s="57" t="s">
        <v>67</v>
      </c>
      <c r="D5" s="57" t="s">
        <v>68</v>
      </c>
      <c r="E5" s="57" t="s">
        <v>69</v>
      </c>
      <c r="F5" s="57" t="s">
        <v>70</v>
      </c>
      <c r="G5" s="57" t="s">
        <v>71</v>
      </c>
      <c r="H5" s="57" t="s">
        <v>72</v>
      </c>
      <c r="I5" s="57" t="s">
        <v>73</v>
      </c>
      <c r="J5" s="57" t="s">
        <v>74</v>
      </c>
      <c r="K5" s="58" t="s">
        <v>75</v>
      </c>
      <c r="L5" s="58" t="s">
        <v>42</v>
      </c>
    </row>
    <row r="6" spans="1:12" ht="15" customHeight="1">
      <c r="A6" s="59" t="s">
        <v>1</v>
      </c>
      <c r="B6" s="41">
        <v>7754</v>
      </c>
      <c r="C6" s="41">
        <v>6340</v>
      </c>
      <c r="D6" s="41">
        <v>8928</v>
      </c>
      <c r="E6" s="41">
        <v>66344</v>
      </c>
      <c r="F6" s="41">
        <v>394597</v>
      </c>
      <c r="G6" s="41">
        <v>502554</v>
      </c>
      <c r="H6" s="41">
        <v>461651</v>
      </c>
      <c r="I6" s="41">
        <v>461753</v>
      </c>
      <c r="J6" s="41">
        <v>404930</v>
      </c>
      <c r="K6" s="41">
        <v>2314851</v>
      </c>
      <c r="L6" s="44">
        <f>K6/K$46*100</f>
        <v>29.238944031037967</v>
      </c>
    </row>
    <row r="7" spans="1:12" ht="15" customHeight="1">
      <c r="A7" s="59" t="s">
        <v>2</v>
      </c>
      <c r="B7" s="41">
        <v>67539</v>
      </c>
      <c r="C7" s="41">
        <v>88735</v>
      </c>
      <c r="D7" s="41">
        <v>164855</v>
      </c>
      <c r="E7" s="41">
        <v>150065</v>
      </c>
      <c r="F7" s="41">
        <v>287316</v>
      </c>
      <c r="G7" s="41">
        <v>240311</v>
      </c>
      <c r="H7" s="41">
        <v>268003</v>
      </c>
      <c r="I7" s="41">
        <v>321657</v>
      </c>
      <c r="J7" s="41">
        <v>311230</v>
      </c>
      <c r="K7" s="41">
        <v>1899711</v>
      </c>
      <c r="L7" s="44">
        <f aca="true" t="shared" si="0" ref="L7:L46">K7/K$46*100</f>
        <v>23.995299742466003</v>
      </c>
    </row>
    <row r="8" spans="1:12" ht="15" customHeight="1">
      <c r="A8" s="59" t="s">
        <v>3</v>
      </c>
      <c r="B8" s="41">
        <v>4909</v>
      </c>
      <c r="C8" s="41">
        <v>7678</v>
      </c>
      <c r="D8" s="41">
        <v>11022</v>
      </c>
      <c r="E8" s="41">
        <v>36874</v>
      </c>
      <c r="F8" s="41">
        <v>89030</v>
      </c>
      <c r="G8" s="41">
        <v>34115</v>
      </c>
      <c r="H8" s="41">
        <v>75284</v>
      </c>
      <c r="I8" s="41">
        <v>65368</v>
      </c>
      <c r="J8" s="41">
        <v>47052</v>
      </c>
      <c r="K8" s="41">
        <v>371332</v>
      </c>
      <c r="L8" s="44">
        <f t="shared" si="0"/>
        <v>4.690304285214639</v>
      </c>
    </row>
    <row r="9" spans="1:12" ht="15" customHeight="1">
      <c r="A9" s="59" t="s">
        <v>4</v>
      </c>
      <c r="B9" s="41">
        <v>4442</v>
      </c>
      <c r="C9" s="41">
        <v>6984</v>
      </c>
      <c r="D9" s="41">
        <v>11958</v>
      </c>
      <c r="E9" s="41">
        <v>22936</v>
      </c>
      <c r="F9" s="41">
        <v>55775</v>
      </c>
      <c r="G9" s="41">
        <v>61840</v>
      </c>
      <c r="H9" s="41">
        <v>68744</v>
      </c>
      <c r="I9" s="41">
        <v>68774</v>
      </c>
      <c r="J9" s="41">
        <v>58283</v>
      </c>
      <c r="K9" s="41">
        <v>359736</v>
      </c>
      <c r="L9" s="44">
        <f t="shared" si="0"/>
        <v>4.543834903390963</v>
      </c>
    </row>
    <row r="10" spans="1:12" ht="15" customHeight="1">
      <c r="A10" s="59" t="s">
        <v>5</v>
      </c>
      <c r="B10" s="41">
        <v>2126</v>
      </c>
      <c r="C10" s="41">
        <v>1847</v>
      </c>
      <c r="D10" s="41">
        <v>2150</v>
      </c>
      <c r="E10" s="41">
        <v>18316</v>
      </c>
      <c r="F10" s="41">
        <v>68935</v>
      </c>
      <c r="G10" s="41">
        <v>68189</v>
      </c>
      <c r="H10" s="41">
        <v>60563</v>
      </c>
      <c r="I10" s="41">
        <v>55958</v>
      </c>
      <c r="J10" s="41">
        <v>50827</v>
      </c>
      <c r="K10" s="41">
        <v>328911</v>
      </c>
      <c r="L10" s="44">
        <f t="shared" si="0"/>
        <v>4.1544835154369455</v>
      </c>
    </row>
    <row r="11" spans="1:12" ht="15" customHeight="1">
      <c r="A11" s="59" t="s">
        <v>6</v>
      </c>
      <c r="B11" s="41">
        <v>977</v>
      </c>
      <c r="C11" s="41">
        <v>916</v>
      </c>
      <c r="D11" s="41">
        <v>3934</v>
      </c>
      <c r="E11" s="41">
        <v>12081</v>
      </c>
      <c r="F11" s="41">
        <v>43526</v>
      </c>
      <c r="G11" s="41">
        <v>44784</v>
      </c>
      <c r="H11" s="41">
        <v>40515</v>
      </c>
      <c r="I11" s="41">
        <v>43504</v>
      </c>
      <c r="J11" s="41">
        <v>49793</v>
      </c>
      <c r="K11" s="41">
        <v>240030</v>
      </c>
      <c r="L11" s="44">
        <f t="shared" si="0"/>
        <v>3.031825260360189</v>
      </c>
    </row>
    <row r="12" spans="1:12" ht="15" customHeight="1">
      <c r="A12" s="59" t="s">
        <v>7</v>
      </c>
      <c r="B12" s="41">
        <v>5679</v>
      </c>
      <c r="C12" s="41">
        <v>9413</v>
      </c>
      <c r="D12" s="41">
        <v>16421</v>
      </c>
      <c r="E12" s="41">
        <v>30628</v>
      </c>
      <c r="F12" s="41">
        <v>29498</v>
      </c>
      <c r="G12" s="41">
        <v>23246</v>
      </c>
      <c r="H12" s="41">
        <v>36980</v>
      </c>
      <c r="I12" s="41">
        <v>39139</v>
      </c>
      <c r="J12" s="41">
        <v>26295</v>
      </c>
      <c r="K12" s="41">
        <v>217299</v>
      </c>
      <c r="L12" s="44">
        <f t="shared" si="0"/>
        <v>2.7447093998708856</v>
      </c>
    </row>
    <row r="13" spans="1:12" ht="15" customHeight="1">
      <c r="A13" s="59" t="s">
        <v>8</v>
      </c>
      <c r="B13" s="41">
        <v>632</v>
      </c>
      <c r="C13" s="41">
        <v>947</v>
      </c>
      <c r="D13" s="41">
        <v>1088</v>
      </c>
      <c r="E13" s="41">
        <v>7230</v>
      </c>
      <c r="F13" s="41">
        <v>22952</v>
      </c>
      <c r="G13" s="41">
        <v>44632</v>
      </c>
      <c r="H13" s="41">
        <v>47781</v>
      </c>
      <c r="I13" s="41">
        <v>44360</v>
      </c>
      <c r="J13" s="41">
        <v>44181</v>
      </c>
      <c r="K13" s="41">
        <v>213803</v>
      </c>
      <c r="L13" s="44">
        <f t="shared" si="0"/>
        <v>2.7005513316701637</v>
      </c>
    </row>
    <row r="14" spans="1:12" ht="15" customHeight="1">
      <c r="A14" s="59" t="s">
        <v>9</v>
      </c>
      <c r="B14" s="41">
        <v>5831</v>
      </c>
      <c r="C14" s="41">
        <v>7775</v>
      </c>
      <c r="D14" s="41">
        <v>15883</v>
      </c>
      <c r="E14" s="41">
        <v>10770</v>
      </c>
      <c r="F14" s="41">
        <v>19115</v>
      </c>
      <c r="G14" s="41">
        <v>35247</v>
      </c>
      <c r="H14" s="41">
        <v>54684</v>
      </c>
      <c r="I14" s="41">
        <v>37385</v>
      </c>
      <c r="J14" s="41">
        <v>26810</v>
      </c>
      <c r="K14" s="41">
        <v>213500</v>
      </c>
      <c r="L14" s="44">
        <f t="shared" si="0"/>
        <v>2.6967241306790832</v>
      </c>
    </row>
    <row r="15" spans="1:12" ht="15" customHeight="1">
      <c r="A15" s="59" t="s">
        <v>10</v>
      </c>
      <c r="B15" s="41">
        <v>1537</v>
      </c>
      <c r="C15" s="41">
        <v>2437</v>
      </c>
      <c r="D15" s="41">
        <v>6366</v>
      </c>
      <c r="E15" s="41">
        <v>6752</v>
      </c>
      <c r="F15" s="41">
        <v>26138</v>
      </c>
      <c r="G15" s="41">
        <v>38065</v>
      </c>
      <c r="H15" s="41">
        <v>50366</v>
      </c>
      <c r="I15" s="41">
        <v>30698</v>
      </c>
      <c r="J15" s="41">
        <v>30076</v>
      </c>
      <c r="K15" s="41">
        <v>192435</v>
      </c>
      <c r="L15" s="44">
        <f t="shared" si="0"/>
        <v>2.4306515601275382</v>
      </c>
    </row>
    <row r="16" spans="1:12" ht="15" customHeight="1">
      <c r="A16" s="59" t="s">
        <v>11</v>
      </c>
      <c r="B16" s="41">
        <v>2897</v>
      </c>
      <c r="C16" s="41">
        <v>3403</v>
      </c>
      <c r="D16" s="41">
        <v>6897</v>
      </c>
      <c r="E16" s="41">
        <v>19628</v>
      </c>
      <c r="F16" s="41">
        <v>21165</v>
      </c>
      <c r="G16" s="41">
        <v>22784</v>
      </c>
      <c r="H16" s="41">
        <v>41516</v>
      </c>
      <c r="I16" s="41">
        <v>34475</v>
      </c>
      <c r="J16" s="41">
        <v>23394</v>
      </c>
      <c r="K16" s="41">
        <v>176159</v>
      </c>
      <c r="L16" s="44">
        <f t="shared" si="0"/>
        <v>2.2250689748772676</v>
      </c>
    </row>
    <row r="17" spans="1:12" ht="15" customHeight="1">
      <c r="A17" s="59" t="s">
        <v>12</v>
      </c>
      <c r="B17" s="41">
        <v>1207</v>
      </c>
      <c r="C17" s="41">
        <v>3267</v>
      </c>
      <c r="D17" s="41">
        <v>6316</v>
      </c>
      <c r="E17" s="41">
        <v>7829</v>
      </c>
      <c r="F17" s="41">
        <v>20126</v>
      </c>
      <c r="G17" s="41">
        <v>23624</v>
      </c>
      <c r="H17" s="41">
        <v>42113</v>
      </c>
      <c r="I17" s="41">
        <v>23883</v>
      </c>
      <c r="J17" s="41">
        <v>21949</v>
      </c>
      <c r="K17" s="41">
        <v>150314</v>
      </c>
      <c r="L17" s="44">
        <f t="shared" si="0"/>
        <v>1.8986200982618064</v>
      </c>
    </row>
    <row r="18" spans="1:12" ht="15" customHeight="1">
      <c r="A18" s="59" t="s">
        <v>13</v>
      </c>
      <c r="B18" s="41">
        <v>161</v>
      </c>
      <c r="C18" s="41">
        <v>167</v>
      </c>
      <c r="D18" s="41">
        <v>212</v>
      </c>
      <c r="E18" s="41">
        <v>1433</v>
      </c>
      <c r="F18" s="41">
        <v>12927</v>
      </c>
      <c r="G18" s="41">
        <v>33056</v>
      </c>
      <c r="H18" s="41">
        <v>37415</v>
      </c>
      <c r="I18" s="41">
        <v>35836</v>
      </c>
      <c r="J18" s="41">
        <v>18406</v>
      </c>
      <c r="K18" s="41">
        <v>139613</v>
      </c>
      <c r="L18" s="44">
        <f t="shared" si="0"/>
        <v>1.763455485042149</v>
      </c>
    </row>
    <row r="19" spans="1:12" ht="15" customHeight="1">
      <c r="A19" s="59" t="s">
        <v>14</v>
      </c>
      <c r="B19" s="41">
        <v>371</v>
      </c>
      <c r="C19" s="41">
        <v>925</v>
      </c>
      <c r="D19" s="41">
        <v>1998</v>
      </c>
      <c r="E19" s="41">
        <v>2853</v>
      </c>
      <c r="F19" s="41">
        <v>6136</v>
      </c>
      <c r="G19" s="41">
        <v>23622</v>
      </c>
      <c r="H19" s="41">
        <v>23320</v>
      </c>
      <c r="I19" s="41">
        <v>23576</v>
      </c>
      <c r="J19" s="41">
        <v>26220</v>
      </c>
      <c r="K19" s="41">
        <v>109021</v>
      </c>
      <c r="L19" s="44">
        <f t="shared" si="0"/>
        <v>1.3770471262330881</v>
      </c>
    </row>
    <row r="20" spans="1:12" ht="15" customHeight="1">
      <c r="A20" s="59" t="s">
        <v>15</v>
      </c>
      <c r="B20" s="41">
        <v>145</v>
      </c>
      <c r="C20" s="41">
        <v>280</v>
      </c>
      <c r="D20" s="41">
        <v>350</v>
      </c>
      <c r="E20" s="41">
        <v>3218</v>
      </c>
      <c r="F20" s="41">
        <v>18065</v>
      </c>
      <c r="G20" s="41">
        <v>19275</v>
      </c>
      <c r="H20" s="41">
        <v>19518</v>
      </c>
      <c r="I20" s="41">
        <v>17944</v>
      </c>
      <c r="J20" s="41">
        <v>15646</v>
      </c>
      <c r="K20" s="41">
        <v>94441</v>
      </c>
      <c r="L20" s="44">
        <f t="shared" si="0"/>
        <v>1.192886761711772</v>
      </c>
    </row>
    <row r="21" spans="1:12" ht="15" customHeight="1">
      <c r="A21" s="59" t="s">
        <v>16</v>
      </c>
      <c r="B21" s="41">
        <v>1845</v>
      </c>
      <c r="C21" s="41">
        <v>3315</v>
      </c>
      <c r="D21" s="41">
        <v>3972</v>
      </c>
      <c r="E21" s="41">
        <v>8252</v>
      </c>
      <c r="F21" s="41">
        <v>10469</v>
      </c>
      <c r="G21" s="41">
        <v>11489</v>
      </c>
      <c r="H21" s="41">
        <v>23380</v>
      </c>
      <c r="I21" s="41">
        <v>10208</v>
      </c>
      <c r="J21" s="41">
        <v>18813</v>
      </c>
      <c r="K21" s="41">
        <v>91743</v>
      </c>
      <c r="L21" s="44">
        <f t="shared" si="0"/>
        <v>1.158808252556867</v>
      </c>
    </row>
    <row r="22" spans="1:12" ht="15" customHeight="1">
      <c r="A22" s="59" t="s">
        <v>17</v>
      </c>
      <c r="B22" s="41">
        <v>597</v>
      </c>
      <c r="C22" s="41">
        <v>111</v>
      </c>
      <c r="D22" s="41">
        <v>143</v>
      </c>
      <c r="E22" s="41">
        <v>957</v>
      </c>
      <c r="F22" s="41">
        <v>6338</v>
      </c>
      <c r="G22" s="41">
        <v>22286</v>
      </c>
      <c r="H22" s="41">
        <v>17768</v>
      </c>
      <c r="I22" s="41">
        <v>20342</v>
      </c>
      <c r="J22" s="41">
        <v>15720</v>
      </c>
      <c r="K22" s="41">
        <v>84262</v>
      </c>
      <c r="L22" s="44">
        <f t="shared" si="0"/>
        <v>1.064315544258927</v>
      </c>
    </row>
    <row r="23" spans="1:12" ht="15" customHeight="1">
      <c r="A23" s="59" t="s">
        <v>18</v>
      </c>
      <c r="B23" s="41">
        <v>68</v>
      </c>
      <c r="C23" s="41">
        <v>77</v>
      </c>
      <c r="D23" s="41">
        <v>20472</v>
      </c>
      <c r="E23" s="41">
        <v>1663</v>
      </c>
      <c r="F23" s="41">
        <v>2745</v>
      </c>
      <c r="G23" s="41">
        <v>6120</v>
      </c>
      <c r="H23" s="41">
        <v>15609</v>
      </c>
      <c r="I23" s="41">
        <v>15876</v>
      </c>
      <c r="J23" s="41">
        <v>13679</v>
      </c>
      <c r="K23" s="41">
        <v>76309</v>
      </c>
      <c r="L23" s="44">
        <f t="shared" si="0"/>
        <v>0.9638609915128344</v>
      </c>
    </row>
    <row r="24" spans="1:12" ht="15" customHeight="1">
      <c r="A24" s="59" t="s">
        <v>19</v>
      </c>
      <c r="B24" s="41">
        <v>282</v>
      </c>
      <c r="C24" s="41">
        <v>503</v>
      </c>
      <c r="D24" s="41">
        <v>418</v>
      </c>
      <c r="E24" s="41">
        <v>770</v>
      </c>
      <c r="F24" s="41">
        <v>3073</v>
      </c>
      <c r="G24" s="41">
        <v>17635</v>
      </c>
      <c r="H24" s="41">
        <v>17468</v>
      </c>
      <c r="I24" s="41">
        <v>17897</v>
      </c>
      <c r="J24" s="41">
        <v>10625</v>
      </c>
      <c r="K24" s="41">
        <v>68671</v>
      </c>
      <c r="L24" s="44">
        <f t="shared" si="0"/>
        <v>0.8673852120743012</v>
      </c>
    </row>
    <row r="25" spans="1:12" ht="15" customHeight="1">
      <c r="A25" s="59" t="s">
        <v>20</v>
      </c>
      <c r="B25" s="41">
        <v>63</v>
      </c>
      <c r="C25" s="41">
        <v>749</v>
      </c>
      <c r="D25" s="41">
        <v>2789</v>
      </c>
      <c r="E25" s="41">
        <v>6417</v>
      </c>
      <c r="F25" s="41">
        <v>11318</v>
      </c>
      <c r="G25" s="41">
        <v>11230</v>
      </c>
      <c r="H25" s="41">
        <v>8761</v>
      </c>
      <c r="I25" s="41">
        <v>6845</v>
      </c>
      <c r="J25" s="41">
        <v>11978</v>
      </c>
      <c r="K25" s="41">
        <v>60150</v>
      </c>
      <c r="L25" s="44">
        <f t="shared" si="0"/>
        <v>0.7597562363482289</v>
      </c>
    </row>
    <row r="26" spans="1:12" ht="15" customHeight="1">
      <c r="A26" s="59" t="s">
        <v>21</v>
      </c>
      <c r="B26" s="41">
        <v>5457</v>
      </c>
      <c r="C26" s="41">
        <v>3889</v>
      </c>
      <c r="D26" s="41">
        <v>11951</v>
      </c>
      <c r="E26" s="41">
        <v>12064</v>
      </c>
      <c r="F26" s="41">
        <v>8388</v>
      </c>
      <c r="G26" s="41">
        <v>85</v>
      </c>
      <c r="H26" s="41">
        <v>119</v>
      </c>
      <c r="I26" s="41">
        <v>1181</v>
      </c>
      <c r="J26" s="41">
        <v>2275</v>
      </c>
      <c r="K26" s="41">
        <v>45409</v>
      </c>
      <c r="L26" s="44">
        <f t="shared" si="0"/>
        <v>0.5735622765808267</v>
      </c>
    </row>
    <row r="27" spans="1:12" ht="15" customHeight="1">
      <c r="A27" s="59" t="s">
        <v>22</v>
      </c>
      <c r="B27" s="41">
        <v>471</v>
      </c>
      <c r="C27" s="41">
        <v>239</v>
      </c>
      <c r="D27" s="41">
        <v>243</v>
      </c>
      <c r="E27" s="41">
        <v>689</v>
      </c>
      <c r="F27" s="41">
        <v>3067</v>
      </c>
      <c r="G27" s="41">
        <v>9452</v>
      </c>
      <c r="H27" s="41">
        <v>11362</v>
      </c>
      <c r="I27" s="41">
        <v>11217</v>
      </c>
      <c r="J27" s="41">
        <v>8336</v>
      </c>
      <c r="K27" s="41">
        <v>45076</v>
      </c>
      <c r="L27" s="44">
        <f t="shared" si="0"/>
        <v>0.5693561447985497</v>
      </c>
    </row>
    <row r="28" spans="1:12" ht="15" customHeight="1">
      <c r="A28" s="59" t="s">
        <v>23</v>
      </c>
      <c r="B28" s="41">
        <v>98</v>
      </c>
      <c r="C28" s="41">
        <v>193</v>
      </c>
      <c r="D28" s="41">
        <v>1012</v>
      </c>
      <c r="E28" s="41">
        <v>3900</v>
      </c>
      <c r="F28" s="41">
        <v>10252</v>
      </c>
      <c r="G28" s="41">
        <v>8825</v>
      </c>
      <c r="H28" s="41">
        <v>7787</v>
      </c>
      <c r="I28" s="41">
        <v>6432</v>
      </c>
      <c r="J28" s="41">
        <v>5464</v>
      </c>
      <c r="K28" s="41">
        <v>43963</v>
      </c>
      <c r="L28" s="44">
        <f t="shared" si="0"/>
        <v>0.5552978124451735</v>
      </c>
    </row>
    <row r="29" spans="1:12" ht="15" customHeight="1">
      <c r="A29" s="59" t="s">
        <v>24</v>
      </c>
      <c r="B29" s="41">
        <v>106</v>
      </c>
      <c r="C29" s="41">
        <v>81</v>
      </c>
      <c r="D29" s="41">
        <v>91</v>
      </c>
      <c r="E29" s="41">
        <v>1205</v>
      </c>
      <c r="F29" s="41">
        <v>7807</v>
      </c>
      <c r="G29" s="41">
        <v>8369</v>
      </c>
      <c r="H29" s="41">
        <v>7202</v>
      </c>
      <c r="I29" s="41">
        <v>7339</v>
      </c>
      <c r="J29" s="41">
        <v>6396</v>
      </c>
      <c r="K29" s="41">
        <v>38596</v>
      </c>
      <c r="L29" s="44">
        <f t="shared" si="0"/>
        <v>0.48750709390018687</v>
      </c>
    </row>
    <row r="30" spans="1:12" ht="15" customHeight="1">
      <c r="A30" s="59" t="s">
        <v>25</v>
      </c>
      <c r="B30" s="41">
        <v>396</v>
      </c>
      <c r="C30" s="41">
        <v>551</v>
      </c>
      <c r="D30" s="41">
        <v>1108</v>
      </c>
      <c r="E30" s="41">
        <v>1220</v>
      </c>
      <c r="F30" s="41">
        <v>2942</v>
      </c>
      <c r="G30" s="41">
        <v>5373</v>
      </c>
      <c r="H30" s="41">
        <v>4917</v>
      </c>
      <c r="I30" s="41">
        <v>11301</v>
      </c>
      <c r="J30" s="41">
        <v>2989</v>
      </c>
      <c r="K30" s="41">
        <v>30797</v>
      </c>
      <c r="L30" s="44">
        <f t="shared" si="0"/>
        <v>0.3889977192155678</v>
      </c>
    </row>
    <row r="31" spans="1:12" ht="15" customHeight="1">
      <c r="A31" s="59" t="s">
        <v>26</v>
      </c>
      <c r="B31" s="41">
        <v>122</v>
      </c>
      <c r="C31" s="41">
        <v>185</v>
      </c>
      <c r="D31" s="41">
        <v>145</v>
      </c>
      <c r="E31" s="41">
        <v>199</v>
      </c>
      <c r="F31" s="41">
        <v>1131</v>
      </c>
      <c r="G31" s="41">
        <v>5139</v>
      </c>
      <c r="H31" s="41">
        <v>7069</v>
      </c>
      <c r="I31" s="41">
        <v>6476</v>
      </c>
      <c r="J31" s="41">
        <v>2552</v>
      </c>
      <c r="K31" s="41">
        <v>23018</v>
      </c>
      <c r="L31" s="44">
        <f t="shared" si="0"/>
        <v>0.2907409650584128</v>
      </c>
    </row>
    <row r="32" spans="1:12" ht="15" customHeight="1">
      <c r="A32" s="59" t="s">
        <v>27</v>
      </c>
      <c r="B32" s="41">
        <v>17</v>
      </c>
      <c r="C32" s="41">
        <v>18</v>
      </c>
      <c r="D32" s="41">
        <v>163</v>
      </c>
      <c r="E32" s="41">
        <v>2588</v>
      </c>
      <c r="F32" s="41">
        <v>5039</v>
      </c>
      <c r="G32" s="41">
        <v>4379</v>
      </c>
      <c r="H32" s="41">
        <v>2849</v>
      </c>
      <c r="I32" s="41">
        <v>2901</v>
      </c>
      <c r="J32" s="41">
        <v>4257</v>
      </c>
      <c r="K32" s="41">
        <v>22211</v>
      </c>
      <c r="L32" s="44">
        <f t="shared" si="0"/>
        <v>0.2805477267752371</v>
      </c>
    </row>
    <row r="33" spans="1:12" ht="15" customHeight="1">
      <c r="A33" s="59" t="s">
        <v>28</v>
      </c>
      <c r="B33" s="41">
        <v>110</v>
      </c>
      <c r="C33" s="41">
        <v>49</v>
      </c>
      <c r="D33" s="41">
        <v>81</v>
      </c>
      <c r="E33" s="41">
        <v>183</v>
      </c>
      <c r="F33" s="41">
        <v>391</v>
      </c>
      <c r="G33" s="41">
        <v>3502</v>
      </c>
      <c r="H33" s="41">
        <v>8081</v>
      </c>
      <c r="I33" s="41">
        <v>7302</v>
      </c>
      <c r="J33" s="41">
        <v>1887</v>
      </c>
      <c r="K33" s="41">
        <v>21586</v>
      </c>
      <c r="L33" s="44">
        <f t="shared" si="0"/>
        <v>0.2726533352919845</v>
      </c>
    </row>
    <row r="34" spans="1:12" ht="15" customHeight="1">
      <c r="A34" s="59" t="s">
        <v>29</v>
      </c>
      <c r="B34" s="41">
        <v>15</v>
      </c>
      <c r="C34" s="41">
        <v>42</v>
      </c>
      <c r="D34" s="41">
        <v>69</v>
      </c>
      <c r="E34" s="41">
        <v>327</v>
      </c>
      <c r="F34" s="41">
        <v>3772</v>
      </c>
      <c r="G34" s="41">
        <v>4210</v>
      </c>
      <c r="H34" s="41">
        <v>2809</v>
      </c>
      <c r="I34" s="41">
        <v>3290</v>
      </c>
      <c r="J34" s="41">
        <v>4005</v>
      </c>
      <c r="K34" s="41">
        <v>18539</v>
      </c>
      <c r="L34" s="44">
        <f t="shared" si="0"/>
        <v>0.23416659793283148</v>
      </c>
    </row>
    <row r="35" spans="1:12" ht="15" customHeight="1">
      <c r="A35" s="59" t="s">
        <v>30</v>
      </c>
      <c r="B35" s="41">
        <v>274</v>
      </c>
      <c r="C35" s="41">
        <v>355</v>
      </c>
      <c r="D35" s="41">
        <v>138</v>
      </c>
      <c r="E35" s="41">
        <v>1111</v>
      </c>
      <c r="F35" s="41">
        <v>1480</v>
      </c>
      <c r="G35" s="41">
        <v>3642</v>
      </c>
      <c r="H35" s="41">
        <v>3747</v>
      </c>
      <c r="I35" s="41">
        <v>2818</v>
      </c>
      <c r="J35" s="41">
        <v>2896</v>
      </c>
      <c r="K35" s="41">
        <v>16461</v>
      </c>
      <c r="L35" s="44">
        <f t="shared" si="0"/>
        <v>0.2079193251293133</v>
      </c>
    </row>
    <row r="36" spans="1:12" ht="15" customHeight="1">
      <c r="A36" s="59" t="s">
        <v>31</v>
      </c>
      <c r="B36" s="41">
        <v>89</v>
      </c>
      <c r="C36" s="41">
        <v>83</v>
      </c>
      <c r="D36" s="41">
        <v>1519</v>
      </c>
      <c r="E36" s="41">
        <v>1312</v>
      </c>
      <c r="F36" s="41">
        <v>1284</v>
      </c>
      <c r="G36" s="41">
        <v>1977</v>
      </c>
      <c r="H36" s="41">
        <v>1643</v>
      </c>
      <c r="I36" s="41">
        <v>2403</v>
      </c>
      <c r="J36" s="41">
        <v>2325</v>
      </c>
      <c r="K36" s="41">
        <v>12635</v>
      </c>
      <c r="L36" s="44">
        <f t="shared" si="0"/>
        <v>0.15959301822543426</v>
      </c>
    </row>
    <row r="37" spans="1:12" ht="15" customHeight="1">
      <c r="A37" s="59" t="s">
        <v>32</v>
      </c>
      <c r="B37" s="41">
        <v>105</v>
      </c>
      <c r="C37" s="41">
        <v>93</v>
      </c>
      <c r="D37" s="41">
        <v>120</v>
      </c>
      <c r="E37" s="41">
        <v>141</v>
      </c>
      <c r="F37" s="41">
        <v>770</v>
      </c>
      <c r="G37" s="41">
        <v>2953</v>
      </c>
      <c r="H37" s="41">
        <v>4131</v>
      </c>
      <c r="I37" s="41">
        <v>2149</v>
      </c>
      <c r="J37" s="41">
        <v>1393</v>
      </c>
      <c r="K37" s="41">
        <v>11855</v>
      </c>
      <c r="L37" s="44">
        <f t="shared" si="0"/>
        <v>0.14974081765433506</v>
      </c>
    </row>
    <row r="38" spans="1:12" ht="15" customHeight="1">
      <c r="A38" s="59" t="s">
        <v>33</v>
      </c>
      <c r="B38" s="41">
        <v>53</v>
      </c>
      <c r="C38" s="41">
        <v>7</v>
      </c>
      <c r="D38" s="41">
        <v>75</v>
      </c>
      <c r="E38" s="41">
        <v>53</v>
      </c>
      <c r="F38" s="41">
        <v>305</v>
      </c>
      <c r="G38" s="41">
        <v>1353</v>
      </c>
      <c r="H38" s="41">
        <v>3847</v>
      </c>
      <c r="I38" s="41">
        <v>4343</v>
      </c>
      <c r="J38" s="41">
        <v>1078</v>
      </c>
      <c r="K38" s="41">
        <v>11114</v>
      </c>
      <c r="L38" s="44">
        <f t="shared" si="0"/>
        <v>0.14038122711179077</v>
      </c>
    </row>
    <row r="39" spans="1:12" ht="15" customHeight="1">
      <c r="A39" s="59" t="s">
        <v>34</v>
      </c>
      <c r="B39" s="41">
        <v>15</v>
      </c>
      <c r="C39" s="41">
        <v>27</v>
      </c>
      <c r="D39" s="41">
        <v>45</v>
      </c>
      <c r="E39" s="41">
        <v>25</v>
      </c>
      <c r="F39" s="41">
        <v>179</v>
      </c>
      <c r="G39" s="41">
        <v>1144</v>
      </c>
      <c r="H39" s="41">
        <v>2417</v>
      </c>
      <c r="I39" s="41">
        <v>952</v>
      </c>
      <c r="J39" s="41">
        <v>3552</v>
      </c>
      <c r="K39" s="41">
        <v>8356</v>
      </c>
      <c r="L39" s="44">
        <f t="shared" si="0"/>
        <v>0.10554485637449378</v>
      </c>
    </row>
    <row r="40" spans="1:12" ht="15" customHeight="1">
      <c r="A40" s="59" t="s">
        <v>35</v>
      </c>
      <c r="B40" s="41">
        <v>416</v>
      </c>
      <c r="C40" s="41">
        <v>274</v>
      </c>
      <c r="D40" s="41">
        <v>914</v>
      </c>
      <c r="E40" s="41">
        <v>1590</v>
      </c>
      <c r="F40" s="41">
        <v>565</v>
      </c>
      <c r="G40" s="41">
        <v>584</v>
      </c>
      <c r="H40" s="41">
        <v>777</v>
      </c>
      <c r="I40" s="41">
        <v>859</v>
      </c>
      <c r="J40" s="41">
        <v>1536</v>
      </c>
      <c r="K40" s="41">
        <v>7515</v>
      </c>
      <c r="L40" s="44">
        <f t="shared" si="0"/>
        <v>0.09492216319462908</v>
      </c>
    </row>
    <row r="41" spans="1:12" ht="15" customHeight="1">
      <c r="A41" s="59" t="s">
        <v>36</v>
      </c>
      <c r="B41" s="41">
        <v>242</v>
      </c>
      <c r="C41" s="41">
        <v>252</v>
      </c>
      <c r="D41" s="41">
        <v>403</v>
      </c>
      <c r="E41" s="41">
        <v>703</v>
      </c>
      <c r="F41" s="41">
        <v>953</v>
      </c>
      <c r="G41" s="41">
        <v>1218</v>
      </c>
      <c r="H41" s="41">
        <v>1535</v>
      </c>
      <c r="I41" s="41">
        <v>1187</v>
      </c>
      <c r="J41" s="41">
        <v>873</v>
      </c>
      <c r="K41" s="41">
        <v>7366</v>
      </c>
      <c r="L41" s="44">
        <f t="shared" si="0"/>
        <v>0.09304014026502168</v>
      </c>
    </row>
    <row r="42" spans="1:12" ht="15" customHeight="1">
      <c r="A42" s="59" t="s">
        <v>37</v>
      </c>
      <c r="B42" s="41">
        <v>92</v>
      </c>
      <c r="C42" s="41">
        <v>100</v>
      </c>
      <c r="D42" s="41">
        <v>140</v>
      </c>
      <c r="E42" s="41">
        <v>195</v>
      </c>
      <c r="F42" s="41">
        <v>280</v>
      </c>
      <c r="G42" s="41">
        <v>1015</v>
      </c>
      <c r="H42" s="41">
        <v>386</v>
      </c>
      <c r="I42" s="41">
        <v>435</v>
      </c>
      <c r="J42" s="41">
        <v>276</v>
      </c>
      <c r="K42" s="41">
        <v>2919</v>
      </c>
      <c r="L42" s="44">
        <f t="shared" si="0"/>
        <v>0.03686996598338287</v>
      </c>
    </row>
    <row r="43" spans="1:12" ht="15" customHeight="1">
      <c r="A43" s="59" t="s">
        <v>38</v>
      </c>
      <c r="B43" s="41">
        <v>10</v>
      </c>
      <c r="C43" s="41">
        <v>13</v>
      </c>
      <c r="D43" s="41">
        <v>10</v>
      </c>
      <c r="E43" s="41">
        <v>34</v>
      </c>
      <c r="F43" s="41">
        <v>126</v>
      </c>
      <c r="G43" s="41">
        <v>104</v>
      </c>
      <c r="H43" s="41">
        <v>1026</v>
      </c>
      <c r="I43" s="41">
        <v>758</v>
      </c>
      <c r="J43" s="41">
        <v>774</v>
      </c>
      <c r="K43" s="41">
        <v>2855</v>
      </c>
      <c r="L43" s="44">
        <f t="shared" si="0"/>
        <v>0.03606158029549781</v>
      </c>
    </row>
    <row r="44" spans="1:12" ht="15" customHeight="1">
      <c r="A44" s="59" t="s">
        <v>39</v>
      </c>
      <c r="B44" s="41">
        <v>36</v>
      </c>
      <c r="C44" s="41">
        <v>19</v>
      </c>
      <c r="D44" s="41">
        <v>31</v>
      </c>
      <c r="E44" s="41">
        <v>33</v>
      </c>
      <c r="F44" s="41">
        <v>81</v>
      </c>
      <c r="G44" s="41">
        <v>81</v>
      </c>
      <c r="H44" s="41">
        <v>164</v>
      </c>
      <c r="I44" s="41">
        <v>29</v>
      </c>
      <c r="J44" s="41">
        <v>43</v>
      </c>
      <c r="K44" s="41">
        <v>517</v>
      </c>
      <c r="L44" s="44">
        <f t="shared" si="0"/>
        <v>0.006530240634946538</v>
      </c>
    </row>
    <row r="45" spans="1:12" s="62" customFormat="1" ht="15" customHeight="1">
      <c r="A45" s="60" t="s">
        <v>76</v>
      </c>
      <c r="B45" s="61">
        <v>3222</v>
      </c>
      <c r="C45" s="61">
        <v>2923</v>
      </c>
      <c r="D45" s="61">
        <v>4343</v>
      </c>
      <c r="E45" s="61">
        <v>5400</v>
      </c>
      <c r="F45" s="61">
        <v>11679</v>
      </c>
      <c r="G45" s="61">
        <v>22341</v>
      </c>
      <c r="H45" s="61">
        <v>36224</v>
      </c>
      <c r="I45" s="61">
        <v>37219</v>
      </c>
      <c r="J45" s="61">
        <v>20583</v>
      </c>
      <c r="K45" s="61">
        <v>143934</v>
      </c>
      <c r="L45" s="48">
        <f t="shared" si="0"/>
        <v>1.8180341500007642</v>
      </c>
    </row>
    <row r="46" spans="1:12" s="62" customFormat="1" ht="15" customHeight="1">
      <c r="A46" s="60" t="s">
        <v>47</v>
      </c>
      <c r="B46" s="61">
        <f>SUM(B6:B45)</f>
        <v>120408</v>
      </c>
      <c r="C46" s="61">
        <f aca="true" t="shared" si="1" ref="C46:K46">SUM(C6:C45)</f>
        <v>155262</v>
      </c>
      <c r="D46" s="61">
        <f t="shared" si="1"/>
        <v>308773</v>
      </c>
      <c r="E46" s="61">
        <f t="shared" si="1"/>
        <v>447988</v>
      </c>
      <c r="F46" s="61">
        <f t="shared" si="1"/>
        <v>1209735</v>
      </c>
      <c r="G46" s="61">
        <f t="shared" si="1"/>
        <v>1369850</v>
      </c>
      <c r="H46" s="61">
        <f t="shared" si="1"/>
        <v>1519531</v>
      </c>
      <c r="I46" s="61">
        <f t="shared" si="1"/>
        <v>1486069</v>
      </c>
      <c r="J46" s="61">
        <f t="shared" si="1"/>
        <v>1299397</v>
      </c>
      <c r="K46" s="61">
        <f t="shared" si="1"/>
        <v>7917013</v>
      </c>
      <c r="L46" s="48">
        <f t="shared" si="0"/>
        <v>100</v>
      </c>
    </row>
    <row r="47" spans="1:12" s="62" customFormat="1" ht="15" customHeight="1">
      <c r="A47" s="63" t="s">
        <v>48</v>
      </c>
      <c r="B47" s="51">
        <v>20267</v>
      </c>
      <c r="C47" s="51">
        <v>17476</v>
      </c>
      <c r="D47" s="51">
        <v>27270</v>
      </c>
      <c r="E47" s="51">
        <v>27293</v>
      </c>
      <c r="F47" s="51">
        <v>37501</v>
      </c>
      <c r="G47" s="51">
        <v>53209</v>
      </c>
      <c r="H47" s="51">
        <v>81529</v>
      </c>
      <c r="I47" s="51">
        <v>43726</v>
      </c>
      <c r="J47" s="51">
        <v>39122</v>
      </c>
      <c r="K47" s="51">
        <v>347393</v>
      </c>
      <c r="L47" s="64">
        <f>K47/K48*100</f>
        <v>4.203484194750354</v>
      </c>
    </row>
    <row r="48" spans="1:12" s="62" customFormat="1" ht="15" customHeight="1">
      <c r="A48" s="60" t="s">
        <v>49</v>
      </c>
      <c r="B48" s="61">
        <f>B47+B46</f>
        <v>140675</v>
      </c>
      <c r="C48" s="61">
        <f aca="true" t="shared" si="2" ref="C48:K48">C47+C46</f>
        <v>172738</v>
      </c>
      <c r="D48" s="61">
        <f t="shared" si="2"/>
        <v>336043</v>
      </c>
      <c r="E48" s="61">
        <f t="shared" si="2"/>
        <v>475281</v>
      </c>
      <c r="F48" s="61">
        <f t="shared" si="2"/>
        <v>1247236</v>
      </c>
      <c r="G48" s="61">
        <f t="shared" si="2"/>
        <v>1423059</v>
      </c>
      <c r="H48" s="61">
        <f t="shared" si="2"/>
        <v>1601060</v>
      </c>
      <c r="I48" s="61">
        <f t="shared" si="2"/>
        <v>1529795</v>
      </c>
      <c r="J48" s="61">
        <f t="shared" si="2"/>
        <v>1338519</v>
      </c>
      <c r="K48" s="61">
        <f t="shared" si="2"/>
        <v>8264406</v>
      </c>
      <c r="L48" s="65"/>
    </row>
  </sheetData>
  <sheetProtection/>
  <mergeCells count="3">
    <mergeCell ref="A2:L2"/>
    <mergeCell ref="A3:L3"/>
    <mergeCell ref="L47:L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C11" sqref="C11"/>
    </sheetView>
  </sheetViews>
  <sheetFormatPr defaultColWidth="0.85546875" defaultRowHeight="12.75" zeroHeight="1"/>
  <cols>
    <col min="1" max="1" width="0.85546875" style="66" customWidth="1"/>
    <col min="2" max="2" width="19.7109375" style="66" customWidth="1"/>
    <col min="3" max="3" width="13.8515625" style="66" bestFit="1" customWidth="1"/>
    <col min="4" max="4" width="12.00390625" style="66" bestFit="1" customWidth="1"/>
    <col min="5" max="5" width="11.7109375" style="66" customWidth="1"/>
    <col min="6" max="6" width="14.00390625" style="66" customWidth="1"/>
    <col min="7" max="7" width="13.7109375" style="66" customWidth="1"/>
    <col min="8" max="8" width="12.7109375" style="66" customWidth="1"/>
    <col min="9" max="9" width="0.85546875" style="66" customWidth="1"/>
    <col min="10" max="10" width="11.28125" style="66" customWidth="1"/>
    <col min="11" max="11" width="13.7109375" style="66" customWidth="1"/>
    <col min="12" max="12" width="14.7109375" style="66" customWidth="1"/>
    <col min="13" max="13" width="0.85546875" style="66" customWidth="1"/>
    <col min="14" max="14" width="12.140625" style="66" customWidth="1"/>
    <col min="15" max="15" width="12.00390625" style="66" bestFit="1" customWidth="1"/>
    <col min="16" max="17" width="12.7109375" style="66" customWidth="1"/>
    <col min="18" max="18" width="0.85546875" style="66" customWidth="1"/>
    <col min="19" max="19" width="13.7109375" style="66" customWidth="1"/>
    <col min="20" max="20" width="10.7109375" style="66" customWidth="1"/>
    <col min="21" max="21" width="7.7109375" style="66" customWidth="1"/>
    <col min="22" max="22" width="3.57421875" style="66" customWidth="1"/>
    <col min="23" max="23" width="13.7109375" style="66" customWidth="1"/>
    <col min="24" max="24" width="14.7109375" style="66" customWidth="1"/>
    <col min="25" max="25" width="0.85546875" style="66" customWidth="1"/>
    <col min="26" max="26" width="14.7109375" style="66" customWidth="1"/>
    <col min="27" max="27" width="15.28125" style="66" customWidth="1"/>
    <col min="28" max="28" width="24.00390625" style="66" hidden="1" customWidth="1"/>
    <col min="29" max="255" width="9.140625" style="66" hidden="1" customWidth="1"/>
    <col min="256" max="16384" width="0.85546875" style="66" customWidth="1"/>
  </cols>
  <sheetData>
    <row r="1" spans="2:27" ht="31.5" customHeight="1">
      <c r="B1" s="67" t="s">
        <v>77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2:27" ht="27.75" customHeight="1">
      <c r="B2" s="68" t="s">
        <v>78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2:12" ht="2.25" customHeight="1" thickBo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27" ht="30" customHeight="1" thickBot="1">
      <c r="B4" s="70" t="s">
        <v>79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spans="2:27" ht="24.75" customHeight="1">
      <c r="B5" s="73" t="s">
        <v>80</v>
      </c>
      <c r="C5" s="74" t="s">
        <v>81</v>
      </c>
      <c r="D5" s="74"/>
      <c r="E5" s="74"/>
      <c r="F5" s="74"/>
      <c r="G5" s="74"/>
      <c r="H5" s="74"/>
      <c r="I5" s="74"/>
      <c r="J5" s="74"/>
      <c r="K5" s="74"/>
      <c r="L5" s="75"/>
      <c r="M5" s="76"/>
      <c r="N5" s="77" t="s">
        <v>82</v>
      </c>
      <c r="O5" s="78"/>
      <c r="P5" s="74"/>
      <c r="Q5" s="74"/>
      <c r="R5" s="74"/>
      <c r="S5" s="74"/>
      <c r="T5" s="74"/>
      <c r="U5" s="74"/>
      <c r="V5" s="74"/>
      <c r="W5" s="74"/>
      <c r="X5" s="75"/>
      <c r="Y5" s="76"/>
      <c r="Z5" s="79" t="s">
        <v>83</v>
      </c>
      <c r="AA5" s="80"/>
    </row>
    <row r="6" spans="2:27" ht="21.75" customHeight="1">
      <c r="B6" s="81"/>
      <c r="C6" s="82" t="s">
        <v>84</v>
      </c>
      <c r="D6" s="82"/>
      <c r="E6" s="83" t="s">
        <v>85</v>
      </c>
      <c r="F6" s="83"/>
      <c r="G6" s="83"/>
      <c r="H6" s="83"/>
      <c r="I6" s="83"/>
      <c r="J6" s="83"/>
      <c r="K6" s="84" t="s">
        <v>86</v>
      </c>
      <c r="L6" s="85"/>
      <c r="M6" s="86"/>
      <c r="N6" s="87" t="s">
        <v>84</v>
      </c>
      <c r="O6" s="88"/>
      <c r="P6" s="83" t="s">
        <v>85</v>
      </c>
      <c r="Q6" s="83"/>
      <c r="R6" s="83"/>
      <c r="S6" s="83"/>
      <c r="T6" s="83"/>
      <c r="U6" s="83"/>
      <c r="V6" s="83"/>
      <c r="W6" s="84" t="s">
        <v>86</v>
      </c>
      <c r="X6" s="85"/>
      <c r="Y6" s="86"/>
      <c r="Z6" s="89"/>
      <c r="AA6" s="90"/>
    </row>
    <row r="7" spans="2:27" ht="19.5" customHeight="1">
      <c r="B7" s="81"/>
      <c r="C7" s="91" t="s">
        <v>87</v>
      </c>
      <c r="D7" s="92" t="s">
        <v>88</v>
      </c>
      <c r="E7" s="93" t="s">
        <v>89</v>
      </c>
      <c r="F7" s="93" t="s">
        <v>90</v>
      </c>
      <c r="G7" s="93" t="s">
        <v>91</v>
      </c>
      <c r="H7" s="93" t="s">
        <v>92</v>
      </c>
      <c r="I7" s="94" t="s">
        <v>93</v>
      </c>
      <c r="J7" s="95"/>
      <c r="K7" s="92" t="s">
        <v>94</v>
      </c>
      <c r="L7" s="96" t="s">
        <v>95</v>
      </c>
      <c r="M7" s="86"/>
      <c r="N7" s="97" t="s">
        <v>87</v>
      </c>
      <c r="O7" s="98" t="s">
        <v>88</v>
      </c>
      <c r="P7" s="93" t="s">
        <v>89</v>
      </c>
      <c r="Q7" s="99" t="s">
        <v>96</v>
      </c>
      <c r="R7" s="99"/>
      <c r="S7" s="93" t="s">
        <v>91</v>
      </c>
      <c r="T7" s="93" t="s">
        <v>92</v>
      </c>
      <c r="U7" s="99" t="s">
        <v>93</v>
      </c>
      <c r="V7" s="99"/>
      <c r="W7" s="92" t="s">
        <v>94</v>
      </c>
      <c r="X7" s="96" t="s">
        <v>95</v>
      </c>
      <c r="Y7" s="100"/>
      <c r="Z7" s="97" t="s">
        <v>94</v>
      </c>
      <c r="AA7" s="96" t="s">
        <v>95</v>
      </c>
    </row>
    <row r="8" spans="2:27" ht="16.5" customHeight="1">
      <c r="B8" s="101" t="s">
        <v>66</v>
      </c>
      <c r="C8" s="102">
        <v>89560</v>
      </c>
      <c r="D8" s="103" t="s">
        <v>97</v>
      </c>
      <c r="E8" s="102">
        <v>0</v>
      </c>
      <c r="F8" s="102">
        <v>423</v>
      </c>
      <c r="G8" s="102">
        <v>41</v>
      </c>
      <c r="H8" s="102">
        <v>0</v>
      </c>
      <c r="I8" s="104">
        <v>0</v>
      </c>
      <c r="J8" s="104"/>
      <c r="K8" s="102">
        <f aca="true" t="shared" si="0" ref="K8:K15">SUM(C8:I8)</f>
        <v>90024</v>
      </c>
      <c r="L8" s="105">
        <f>K8</f>
        <v>90024</v>
      </c>
      <c r="M8" s="106"/>
      <c r="N8" s="107">
        <v>16979</v>
      </c>
      <c r="O8" s="103" t="s">
        <v>97</v>
      </c>
      <c r="P8" s="102">
        <v>0</v>
      </c>
      <c r="Q8" s="104">
        <v>129</v>
      </c>
      <c r="R8" s="104"/>
      <c r="S8" s="102">
        <v>39</v>
      </c>
      <c r="T8" s="102">
        <v>0</v>
      </c>
      <c r="U8" s="104">
        <v>0</v>
      </c>
      <c r="V8" s="104"/>
      <c r="W8" s="102">
        <f aca="true" t="shared" si="1" ref="W8:W19">SUM(N8:V8)</f>
        <v>17147</v>
      </c>
      <c r="X8" s="105">
        <f>W8</f>
        <v>17147</v>
      </c>
      <c r="Y8" s="106"/>
      <c r="Z8" s="108">
        <f aca="true" t="shared" si="2" ref="Z8:Z20">W8+K8</f>
        <v>107171</v>
      </c>
      <c r="AA8" s="109">
        <f>Z8</f>
        <v>107171</v>
      </c>
    </row>
    <row r="9" spans="2:27" ht="16.5" customHeight="1">
      <c r="B9" s="101" t="s">
        <v>67</v>
      </c>
      <c r="C9" s="102">
        <v>129078</v>
      </c>
      <c r="D9" s="103" t="s">
        <v>97</v>
      </c>
      <c r="E9" s="102">
        <v>0</v>
      </c>
      <c r="F9" s="102">
        <v>379</v>
      </c>
      <c r="G9" s="102">
        <v>10</v>
      </c>
      <c r="H9" s="102">
        <v>1</v>
      </c>
      <c r="I9" s="104">
        <v>0</v>
      </c>
      <c r="J9" s="104"/>
      <c r="K9" s="102">
        <f t="shared" si="0"/>
        <v>129468</v>
      </c>
      <c r="L9" s="105">
        <f aca="true" t="shared" si="3" ref="L9:L19">L8+K9</f>
        <v>219492</v>
      </c>
      <c r="M9" s="106"/>
      <c r="N9" s="107">
        <v>18171</v>
      </c>
      <c r="O9" s="103" t="s">
        <v>97</v>
      </c>
      <c r="P9" s="102">
        <v>0</v>
      </c>
      <c r="Q9" s="104">
        <v>132</v>
      </c>
      <c r="R9" s="104"/>
      <c r="S9" s="102">
        <v>59</v>
      </c>
      <c r="T9" s="102">
        <v>0</v>
      </c>
      <c r="U9" s="104">
        <v>0</v>
      </c>
      <c r="V9" s="104"/>
      <c r="W9" s="102">
        <f t="shared" si="1"/>
        <v>18362</v>
      </c>
      <c r="X9" s="105">
        <f aca="true" t="shared" si="4" ref="X9:X19">X8+W9</f>
        <v>35509</v>
      </c>
      <c r="Y9" s="106"/>
      <c r="Z9" s="108">
        <f t="shared" si="2"/>
        <v>147830</v>
      </c>
      <c r="AA9" s="109">
        <f aca="true" t="shared" si="5" ref="AA9:AA19">AA8+Z9</f>
        <v>255001</v>
      </c>
    </row>
    <row r="10" spans="2:27" ht="16.5" customHeight="1">
      <c r="B10" s="101" t="s">
        <v>68</v>
      </c>
      <c r="C10" s="102">
        <v>210206</v>
      </c>
      <c r="D10" s="103" t="s">
        <v>97</v>
      </c>
      <c r="E10" s="102">
        <v>0</v>
      </c>
      <c r="F10" s="102">
        <v>567</v>
      </c>
      <c r="G10" s="102">
        <v>31</v>
      </c>
      <c r="H10" s="102">
        <v>8</v>
      </c>
      <c r="I10" s="104">
        <v>3</v>
      </c>
      <c r="J10" s="104"/>
      <c r="K10" s="102">
        <f t="shared" si="0"/>
        <v>210815</v>
      </c>
      <c r="L10" s="105">
        <f t="shared" si="3"/>
        <v>430307</v>
      </c>
      <c r="M10" s="106"/>
      <c r="N10" s="107">
        <v>25637</v>
      </c>
      <c r="O10" s="103" t="s">
        <v>97</v>
      </c>
      <c r="P10" s="102">
        <v>0</v>
      </c>
      <c r="Q10" s="104">
        <v>138</v>
      </c>
      <c r="R10" s="104"/>
      <c r="S10" s="102">
        <v>87</v>
      </c>
      <c r="T10" s="102">
        <v>0</v>
      </c>
      <c r="U10" s="104">
        <v>0</v>
      </c>
      <c r="V10" s="104"/>
      <c r="W10" s="102">
        <f t="shared" si="1"/>
        <v>25862</v>
      </c>
      <c r="X10" s="105">
        <f t="shared" si="4"/>
        <v>61371</v>
      </c>
      <c r="Y10" s="106"/>
      <c r="Z10" s="108">
        <f t="shared" si="2"/>
        <v>236677</v>
      </c>
      <c r="AA10" s="109">
        <f t="shared" si="5"/>
        <v>491678</v>
      </c>
    </row>
    <row r="11" spans="2:27" ht="16.5" customHeight="1">
      <c r="B11" s="101" t="s">
        <v>69</v>
      </c>
      <c r="C11" s="102">
        <v>451505</v>
      </c>
      <c r="D11" s="103" t="s">
        <v>97</v>
      </c>
      <c r="E11" s="102">
        <v>0</v>
      </c>
      <c r="F11" s="102">
        <v>889</v>
      </c>
      <c r="G11" s="102">
        <v>32</v>
      </c>
      <c r="H11" s="102">
        <v>80</v>
      </c>
      <c r="I11" s="104">
        <v>3</v>
      </c>
      <c r="J11" s="104"/>
      <c r="K11" s="102">
        <f t="shared" si="0"/>
        <v>452509</v>
      </c>
      <c r="L11" s="105">
        <f t="shared" si="3"/>
        <v>882816</v>
      </c>
      <c r="M11" s="106"/>
      <c r="N11" s="107">
        <v>27010</v>
      </c>
      <c r="O11" s="103" t="s">
        <v>97</v>
      </c>
      <c r="P11" s="102">
        <v>0</v>
      </c>
      <c r="Q11" s="104">
        <v>237</v>
      </c>
      <c r="R11" s="104"/>
      <c r="S11" s="102">
        <v>51</v>
      </c>
      <c r="T11" s="102">
        <v>1</v>
      </c>
      <c r="U11" s="104">
        <v>0</v>
      </c>
      <c r="V11" s="104"/>
      <c r="W11" s="102">
        <f t="shared" si="1"/>
        <v>27299</v>
      </c>
      <c r="X11" s="105">
        <f t="shared" si="4"/>
        <v>88670</v>
      </c>
      <c r="Y11" s="106"/>
      <c r="Z11" s="108">
        <f t="shared" si="2"/>
        <v>479808</v>
      </c>
      <c r="AA11" s="109">
        <f t="shared" si="5"/>
        <v>971486</v>
      </c>
    </row>
    <row r="12" spans="2:27" ht="16.5" customHeight="1">
      <c r="B12" s="101" t="s">
        <v>70</v>
      </c>
      <c r="C12" s="102">
        <v>950519</v>
      </c>
      <c r="D12" s="103" t="s">
        <v>97</v>
      </c>
      <c r="E12" s="102">
        <v>96</v>
      </c>
      <c r="F12" s="102">
        <v>1385</v>
      </c>
      <c r="G12" s="102">
        <v>39</v>
      </c>
      <c r="H12" s="102">
        <v>90</v>
      </c>
      <c r="I12" s="104">
        <v>33</v>
      </c>
      <c r="J12" s="104"/>
      <c r="K12" s="102">
        <f t="shared" si="0"/>
        <v>952162</v>
      </c>
      <c r="L12" s="105">
        <f t="shared" si="3"/>
        <v>1834978</v>
      </c>
      <c r="M12" s="106"/>
      <c r="N12" s="107">
        <v>36621</v>
      </c>
      <c r="O12" s="103" t="s">
        <v>97</v>
      </c>
      <c r="P12" s="102">
        <v>225</v>
      </c>
      <c r="Q12" s="104">
        <v>339</v>
      </c>
      <c r="R12" s="104"/>
      <c r="S12" s="102">
        <v>216</v>
      </c>
      <c r="T12" s="102">
        <v>1</v>
      </c>
      <c r="U12" s="104">
        <v>0</v>
      </c>
      <c r="V12" s="104"/>
      <c r="W12" s="102">
        <f t="shared" si="1"/>
        <v>37402</v>
      </c>
      <c r="X12" s="105">
        <f t="shared" si="4"/>
        <v>126072</v>
      </c>
      <c r="Y12" s="106"/>
      <c r="Z12" s="108">
        <f t="shared" si="2"/>
        <v>989564</v>
      </c>
      <c r="AA12" s="109">
        <f t="shared" si="5"/>
        <v>1961050</v>
      </c>
    </row>
    <row r="13" spans="2:27" ht="16.5" customHeight="1">
      <c r="B13" s="101" t="s">
        <v>71</v>
      </c>
      <c r="C13" s="102">
        <v>1217557</v>
      </c>
      <c r="D13" s="103" t="s">
        <v>97</v>
      </c>
      <c r="E13" s="102">
        <v>252</v>
      </c>
      <c r="F13" s="102">
        <v>1678</v>
      </c>
      <c r="G13" s="102">
        <v>52</v>
      </c>
      <c r="H13" s="102">
        <v>119</v>
      </c>
      <c r="I13" s="104">
        <v>37</v>
      </c>
      <c r="J13" s="104"/>
      <c r="K13" s="102">
        <f t="shared" si="0"/>
        <v>1219695</v>
      </c>
      <c r="L13" s="105">
        <f t="shared" si="3"/>
        <v>3054673</v>
      </c>
      <c r="M13" s="106"/>
      <c r="N13" s="107">
        <v>56791</v>
      </c>
      <c r="O13" s="103" t="s">
        <v>97</v>
      </c>
      <c r="P13" s="102">
        <v>640</v>
      </c>
      <c r="Q13" s="104">
        <v>261</v>
      </c>
      <c r="R13" s="104"/>
      <c r="S13" s="102">
        <v>106</v>
      </c>
      <c r="T13" s="102">
        <v>6</v>
      </c>
      <c r="U13" s="104">
        <v>2</v>
      </c>
      <c r="V13" s="104"/>
      <c r="W13" s="102">
        <f t="shared" si="1"/>
        <v>57806</v>
      </c>
      <c r="X13" s="105">
        <f t="shared" si="4"/>
        <v>183878</v>
      </c>
      <c r="Y13" s="106"/>
      <c r="Z13" s="108">
        <f t="shared" si="2"/>
        <v>1277501</v>
      </c>
      <c r="AA13" s="109">
        <f t="shared" si="5"/>
        <v>3238551</v>
      </c>
    </row>
    <row r="14" spans="2:27" ht="16.5" customHeight="1">
      <c r="B14" s="101" t="s">
        <v>72</v>
      </c>
      <c r="C14" s="102">
        <v>1420913</v>
      </c>
      <c r="D14" s="103" t="s">
        <v>97</v>
      </c>
      <c r="E14" s="102">
        <v>510</v>
      </c>
      <c r="F14" s="102">
        <v>2042</v>
      </c>
      <c r="G14" s="102">
        <v>40</v>
      </c>
      <c r="H14" s="102">
        <v>179</v>
      </c>
      <c r="I14" s="104">
        <v>37</v>
      </c>
      <c r="J14" s="104"/>
      <c r="K14" s="102">
        <f t="shared" si="0"/>
        <v>1423721</v>
      </c>
      <c r="L14" s="105">
        <f t="shared" si="3"/>
        <v>4478394</v>
      </c>
      <c r="M14" s="106"/>
      <c r="N14" s="107">
        <v>84700</v>
      </c>
      <c r="O14" s="110" t="s">
        <v>97</v>
      </c>
      <c r="P14" s="102">
        <v>697</v>
      </c>
      <c r="Q14" s="104">
        <v>354</v>
      </c>
      <c r="R14" s="104"/>
      <c r="S14" s="102">
        <v>91</v>
      </c>
      <c r="T14" s="102">
        <v>5</v>
      </c>
      <c r="U14" s="104">
        <v>3</v>
      </c>
      <c r="V14" s="104"/>
      <c r="W14" s="102">
        <f t="shared" si="1"/>
        <v>85850</v>
      </c>
      <c r="X14" s="105">
        <f t="shared" si="4"/>
        <v>269728</v>
      </c>
      <c r="Y14" s="106"/>
      <c r="Z14" s="108">
        <f t="shared" si="2"/>
        <v>1509571</v>
      </c>
      <c r="AA14" s="109">
        <f t="shared" si="5"/>
        <v>4748122</v>
      </c>
    </row>
    <row r="15" spans="2:27" ht="16.5" customHeight="1">
      <c r="B15" s="101" t="s">
        <v>73</v>
      </c>
      <c r="C15" s="102">
        <v>1398630</v>
      </c>
      <c r="D15" s="103" t="s">
        <v>97</v>
      </c>
      <c r="E15" s="102">
        <v>391</v>
      </c>
      <c r="F15" s="102">
        <v>2547</v>
      </c>
      <c r="G15" s="102">
        <v>35</v>
      </c>
      <c r="H15" s="102">
        <v>125</v>
      </c>
      <c r="I15" s="104">
        <v>23</v>
      </c>
      <c r="J15" s="104"/>
      <c r="K15" s="102">
        <f t="shared" si="0"/>
        <v>1401751</v>
      </c>
      <c r="L15" s="105">
        <f t="shared" si="3"/>
        <v>5880145</v>
      </c>
      <c r="M15" s="106"/>
      <c r="N15" s="107">
        <v>52419</v>
      </c>
      <c r="O15" s="110" t="s">
        <v>97</v>
      </c>
      <c r="P15" s="102">
        <v>436</v>
      </c>
      <c r="Q15" s="104">
        <v>484</v>
      </c>
      <c r="R15" s="104"/>
      <c r="S15" s="102">
        <v>119</v>
      </c>
      <c r="T15" s="102">
        <v>5</v>
      </c>
      <c r="U15" s="104">
        <v>7</v>
      </c>
      <c r="V15" s="104"/>
      <c r="W15" s="102">
        <f t="shared" si="1"/>
        <v>53470</v>
      </c>
      <c r="X15" s="105">
        <f t="shared" si="4"/>
        <v>323198</v>
      </c>
      <c r="Y15" s="106"/>
      <c r="Z15" s="108">
        <f t="shared" si="2"/>
        <v>1455221</v>
      </c>
      <c r="AA15" s="109">
        <f t="shared" si="5"/>
        <v>6203343</v>
      </c>
    </row>
    <row r="16" spans="2:27" ht="16.5" customHeight="1">
      <c r="B16" s="101" t="s">
        <v>74</v>
      </c>
      <c r="C16" s="102">
        <v>1201528</v>
      </c>
      <c r="D16" s="103" t="s">
        <v>97</v>
      </c>
      <c r="E16" s="102">
        <v>173</v>
      </c>
      <c r="F16" s="102">
        <v>2207</v>
      </c>
      <c r="G16" s="102">
        <v>76</v>
      </c>
      <c r="H16" s="102">
        <v>89</v>
      </c>
      <c r="I16" s="104">
        <v>23</v>
      </c>
      <c r="J16" s="104"/>
      <c r="K16" s="102">
        <f>SUM(C16:J16)</f>
        <v>1204096</v>
      </c>
      <c r="L16" s="105">
        <f t="shared" si="3"/>
        <v>7084241</v>
      </c>
      <c r="M16" s="106"/>
      <c r="N16" s="107">
        <v>37878</v>
      </c>
      <c r="O16" s="110" t="s">
        <v>97</v>
      </c>
      <c r="P16" s="102">
        <v>357</v>
      </c>
      <c r="Q16" s="104">
        <v>410</v>
      </c>
      <c r="R16" s="104"/>
      <c r="S16" s="102">
        <v>123</v>
      </c>
      <c r="T16" s="102">
        <v>0</v>
      </c>
      <c r="U16" s="104">
        <v>1</v>
      </c>
      <c r="V16" s="104"/>
      <c r="W16" s="102">
        <f t="shared" si="1"/>
        <v>38769</v>
      </c>
      <c r="X16" s="105">
        <f t="shared" si="4"/>
        <v>361967</v>
      </c>
      <c r="Y16" s="106"/>
      <c r="Z16" s="108">
        <f t="shared" si="2"/>
        <v>1242865</v>
      </c>
      <c r="AA16" s="109">
        <f t="shared" si="5"/>
        <v>7446208</v>
      </c>
    </row>
    <row r="17" spans="2:27" ht="16.5" customHeight="1">
      <c r="B17" s="101" t="s">
        <v>98</v>
      </c>
      <c r="C17" s="102">
        <v>798918</v>
      </c>
      <c r="D17" s="103" t="s">
        <v>97</v>
      </c>
      <c r="E17" s="102">
        <v>52</v>
      </c>
      <c r="F17" s="102">
        <v>1772</v>
      </c>
      <c r="G17" s="102">
        <v>164</v>
      </c>
      <c r="H17" s="102">
        <v>69</v>
      </c>
      <c r="I17" s="104">
        <v>22</v>
      </c>
      <c r="J17" s="104"/>
      <c r="K17" s="102">
        <f>SUM(C17:J17)</f>
        <v>800997</v>
      </c>
      <c r="L17" s="105">
        <f t="shared" si="3"/>
        <v>7885238</v>
      </c>
      <c r="M17" s="106"/>
      <c r="N17" s="107">
        <v>32334</v>
      </c>
      <c r="O17" s="110" t="s">
        <v>97</v>
      </c>
      <c r="P17" s="102">
        <v>109</v>
      </c>
      <c r="Q17" s="104">
        <v>296</v>
      </c>
      <c r="R17" s="104"/>
      <c r="S17" s="102">
        <v>88</v>
      </c>
      <c r="T17" s="102">
        <v>3</v>
      </c>
      <c r="U17" s="104">
        <v>0</v>
      </c>
      <c r="V17" s="104"/>
      <c r="W17" s="102">
        <f t="shared" si="1"/>
        <v>32830</v>
      </c>
      <c r="X17" s="105">
        <f t="shared" si="4"/>
        <v>394797</v>
      </c>
      <c r="Y17" s="106"/>
      <c r="Z17" s="108">
        <f t="shared" si="2"/>
        <v>833827</v>
      </c>
      <c r="AA17" s="109">
        <f t="shared" si="5"/>
        <v>8280035</v>
      </c>
    </row>
    <row r="18" spans="2:27" ht="16.5" customHeight="1">
      <c r="B18" s="101" t="s">
        <v>99</v>
      </c>
      <c r="C18" s="102">
        <v>244775</v>
      </c>
      <c r="D18" s="103" t="s">
        <v>97</v>
      </c>
      <c r="E18" s="102">
        <v>0</v>
      </c>
      <c r="F18" s="102">
        <v>745</v>
      </c>
      <c r="G18" s="102">
        <v>64</v>
      </c>
      <c r="H18" s="102">
        <v>16</v>
      </c>
      <c r="I18" s="104">
        <v>7</v>
      </c>
      <c r="J18" s="104"/>
      <c r="K18" s="102">
        <f>SUM(C18:J18)</f>
        <v>245607</v>
      </c>
      <c r="L18" s="105">
        <f t="shared" si="3"/>
        <v>8130845</v>
      </c>
      <c r="M18" s="106"/>
      <c r="N18" s="107">
        <v>24688</v>
      </c>
      <c r="O18" s="110" t="s">
        <v>97</v>
      </c>
      <c r="P18" s="102">
        <v>0</v>
      </c>
      <c r="Q18" s="104">
        <v>183</v>
      </c>
      <c r="R18" s="104"/>
      <c r="S18" s="102">
        <v>179</v>
      </c>
      <c r="T18" s="102">
        <v>0</v>
      </c>
      <c r="U18" s="104">
        <v>2</v>
      </c>
      <c r="V18" s="104"/>
      <c r="W18" s="102">
        <f t="shared" si="1"/>
        <v>25052</v>
      </c>
      <c r="X18" s="105">
        <f t="shared" si="4"/>
        <v>419849</v>
      </c>
      <c r="Y18" s="106"/>
      <c r="Z18" s="108">
        <f t="shared" si="2"/>
        <v>270659</v>
      </c>
      <c r="AA18" s="109">
        <f t="shared" si="5"/>
        <v>8550694</v>
      </c>
    </row>
    <row r="19" spans="2:27" ht="16.5" customHeight="1" thickBot="1">
      <c r="B19" s="101" t="s">
        <v>100</v>
      </c>
      <c r="C19" s="102">
        <v>128775</v>
      </c>
      <c r="D19" s="103" t="s">
        <v>97</v>
      </c>
      <c r="E19" s="102">
        <v>0</v>
      </c>
      <c r="F19" s="102">
        <v>713</v>
      </c>
      <c r="G19" s="102">
        <v>9</v>
      </c>
      <c r="H19" s="102">
        <v>55</v>
      </c>
      <c r="I19" s="104">
        <v>2</v>
      </c>
      <c r="J19" s="104"/>
      <c r="K19" s="102">
        <f>SUM(C19:J19)</f>
        <v>129554</v>
      </c>
      <c r="L19" s="105">
        <f t="shared" si="3"/>
        <v>8260399</v>
      </c>
      <c r="M19" s="106"/>
      <c r="N19" s="107">
        <v>24325</v>
      </c>
      <c r="O19" s="110" t="s">
        <v>97</v>
      </c>
      <c r="P19" s="102">
        <v>0</v>
      </c>
      <c r="Q19" s="104">
        <v>0</v>
      </c>
      <c r="R19" s="104"/>
      <c r="S19" s="102">
        <v>184</v>
      </c>
      <c r="T19" s="102">
        <v>101</v>
      </c>
      <c r="U19" s="104">
        <v>16</v>
      </c>
      <c r="V19" s="104"/>
      <c r="W19" s="102">
        <f t="shared" si="1"/>
        <v>24626</v>
      </c>
      <c r="X19" s="105">
        <f t="shared" si="4"/>
        <v>444475</v>
      </c>
      <c r="Y19" s="106"/>
      <c r="Z19" s="111">
        <f t="shared" si="2"/>
        <v>154180</v>
      </c>
      <c r="AA19" s="112">
        <f t="shared" si="5"/>
        <v>8704874</v>
      </c>
    </row>
    <row r="20" spans="2:27" s="113" customFormat="1" ht="18.75" customHeight="1">
      <c r="B20" s="81" t="s">
        <v>86</v>
      </c>
      <c r="C20" s="114">
        <f>SUM(C8:C19)</f>
        <v>8241964</v>
      </c>
      <c r="D20" s="115" t="s">
        <v>97</v>
      </c>
      <c r="E20" s="114">
        <f>SUM(E8:E19)</f>
        <v>1474</v>
      </c>
      <c r="F20" s="114">
        <f>SUM(F8:F19)</f>
        <v>15347</v>
      </c>
      <c r="G20" s="114">
        <f>SUM(G8:G19)</f>
        <v>593</v>
      </c>
      <c r="H20" s="114">
        <f>SUM(H8:H19)</f>
        <v>831</v>
      </c>
      <c r="I20" s="116">
        <f>SUM(I8:J19)</f>
        <v>190</v>
      </c>
      <c r="J20" s="117"/>
      <c r="K20" s="118">
        <f>E21+C21</f>
        <v>8260399</v>
      </c>
      <c r="L20" s="119"/>
      <c r="M20" s="106"/>
      <c r="N20" s="120">
        <f>SUM(N8:N19)</f>
        <v>437553</v>
      </c>
      <c r="O20" s="115" t="s">
        <v>97</v>
      </c>
      <c r="P20" s="114">
        <f>SUM(P8:P19)</f>
        <v>2464</v>
      </c>
      <c r="Q20" s="121">
        <f>SUM(Q8:R19)</f>
        <v>2963</v>
      </c>
      <c r="R20" s="121"/>
      <c r="S20" s="114">
        <f>SUM(S8:S19)</f>
        <v>1342</v>
      </c>
      <c r="T20" s="114">
        <f>SUM(T8:T19)</f>
        <v>122</v>
      </c>
      <c r="U20" s="121">
        <f>SUM(U8:U19)</f>
        <v>31</v>
      </c>
      <c r="V20" s="121"/>
      <c r="W20" s="122">
        <f>P21+N21</f>
        <v>444475</v>
      </c>
      <c r="X20" s="123"/>
      <c r="Y20" s="106"/>
      <c r="Z20" s="124">
        <f t="shared" si="2"/>
        <v>8704874</v>
      </c>
      <c r="AA20" s="125"/>
    </row>
    <row r="21" spans="2:27" ht="18.75" customHeight="1" thickBot="1">
      <c r="B21" s="81"/>
      <c r="C21" s="126">
        <f>C20</f>
        <v>8241964</v>
      </c>
      <c r="D21" s="127"/>
      <c r="E21" s="84">
        <f>SUM(E20:J20)</f>
        <v>18435</v>
      </c>
      <c r="F21" s="84"/>
      <c r="G21" s="84"/>
      <c r="H21" s="84"/>
      <c r="I21" s="84"/>
      <c r="J21" s="84"/>
      <c r="K21" s="118"/>
      <c r="L21" s="119"/>
      <c r="M21" s="86"/>
      <c r="N21" s="128">
        <f>N20</f>
        <v>437553</v>
      </c>
      <c r="O21" s="127"/>
      <c r="P21" s="84">
        <f>SUM(P20:V20)</f>
        <v>6922</v>
      </c>
      <c r="Q21" s="84"/>
      <c r="R21" s="84"/>
      <c r="S21" s="84"/>
      <c r="T21" s="84"/>
      <c r="U21" s="84"/>
      <c r="V21" s="84"/>
      <c r="W21" s="129"/>
      <c r="X21" s="130"/>
      <c r="Y21" s="86"/>
      <c r="Z21" s="131"/>
      <c r="AA21" s="132"/>
    </row>
    <row r="22" spans="2:27" s="133" customFormat="1" ht="42.75" customHeight="1" thickBot="1">
      <c r="B22" s="134" t="s">
        <v>101</v>
      </c>
      <c r="C22" s="135"/>
      <c r="D22" s="136"/>
      <c r="E22" s="137">
        <v>50966</v>
      </c>
      <c r="F22" s="137">
        <v>6874</v>
      </c>
      <c r="G22" s="137">
        <v>32628</v>
      </c>
      <c r="H22" s="137">
        <v>2</v>
      </c>
      <c r="I22" s="138">
        <v>0</v>
      </c>
      <c r="J22" s="139"/>
      <c r="K22" s="140">
        <f>SUM(E22:I22)+K20</f>
        <v>8350869</v>
      </c>
      <c r="L22" s="141"/>
      <c r="M22" s="86"/>
      <c r="N22" s="142" t="s">
        <v>101</v>
      </c>
      <c r="O22" s="143"/>
      <c r="P22" s="144">
        <v>0</v>
      </c>
      <c r="Q22" s="145">
        <v>0</v>
      </c>
      <c r="R22" s="145"/>
      <c r="S22" s="137">
        <v>1241</v>
      </c>
      <c r="T22" s="137">
        <v>0</v>
      </c>
      <c r="U22" s="145">
        <v>0</v>
      </c>
      <c r="V22" s="145"/>
      <c r="W22" s="140">
        <f>SUM(P22:V22)+W20</f>
        <v>445716</v>
      </c>
      <c r="X22" s="141"/>
      <c r="Y22" s="146"/>
      <c r="Z22" s="147">
        <f>W22+K22</f>
        <v>8796585</v>
      </c>
      <c r="AA22" s="148"/>
    </row>
    <row r="23" spans="2:24" ht="15" customHeight="1" thickBot="1">
      <c r="B23" s="149"/>
      <c r="C23" s="150"/>
      <c r="D23" s="150"/>
      <c r="E23" s="150"/>
      <c r="F23" s="150"/>
      <c r="G23" s="150"/>
      <c r="H23" s="150"/>
      <c r="I23" s="150"/>
      <c r="J23" s="150"/>
      <c r="K23" s="151"/>
      <c r="L23" s="151"/>
      <c r="N23" s="150" t="s">
        <v>102</v>
      </c>
      <c r="O23" s="150"/>
      <c r="P23" s="150"/>
      <c r="Q23" s="150"/>
      <c r="R23" s="150"/>
      <c r="S23" s="150"/>
      <c r="T23" s="150"/>
      <c r="U23" s="150"/>
      <c r="V23" s="150"/>
      <c r="W23" s="151"/>
      <c r="X23" s="151"/>
    </row>
    <row r="24" spans="2:27" ht="30" customHeight="1" thickBot="1">
      <c r="B24" s="70" t="s">
        <v>103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2"/>
    </row>
    <row r="25" spans="2:27" ht="24.75" customHeight="1">
      <c r="B25" s="73" t="s">
        <v>80</v>
      </c>
      <c r="C25" s="74" t="s">
        <v>81</v>
      </c>
      <c r="D25" s="74"/>
      <c r="E25" s="74"/>
      <c r="F25" s="74"/>
      <c r="G25" s="74"/>
      <c r="H25" s="74"/>
      <c r="I25" s="74"/>
      <c r="J25" s="74"/>
      <c r="K25" s="74"/>
      <c r="L25" s="75"/>
      <c r="M25" s="152"/>
      <c r="N25" s="77" t="s">
        <v>82</v>
      </c>
      <c r="O25" s="78"/>
      <c r="P25" s="74"/>
      <c r="Q25" s="74"/>
      <c r="R25" s="74"/>
      <c r="S25" s="74"/>
      <c r="T25" s="74"/>
      <c r="U25" s="74"/>
      <c r="V25" s="74"/>
      <c r="W25" s="74"/>
      <c r="X25" s="75"/>
      <c r="Y25" s="76"/>
      <c r="Z25" s="153" t="s">
        <v>104</v>
      </c>
      <c r="AA25" s="154"/>
    </row>
    <row r="26" spans="2:27" ht="21.75" customHeight="1">
      <c r="B26" s="81"/>
      <c r="C26" s="82" t="s">
        <v>84</v>
      </c>
      <c r="D26" s="82"/>
      <c r="E26" s="83" t="s">
        <v>85</v>
      </c>
      <c r="F26" s="83"/>
      <c r="G26" s="83"/>
      <c r="H26" s="83"/>
      <c r="I26" s="83"/>
      <c r="J26" s="83"/>
      <c r="K26" s="84" t="s">
        <v>86</v>
      </c>
      <c r="L26" s="85"/>
      <c r="M26" s="86"/>
      <c r="N26" s="87" t="s">
        <v>84</v>
      </c>
      <c r="O26" s="88"/>
      <c r="P26" s="83" t="s">
        <v>85</v>
      </c>
      <c r="Q26" s="83"/>
      <c r="R26" s="83"/>
      <c r="S26" s="83"/>
      <c r="T26" s="83"/>
      <c r="U26" s="83"/>
      <c r="V26" s="83"/>
      <c r="W26" s="84" t="s">
        <v>86</v>
      </c>
      <c r="X26" s="85"/>
      <c r="Y26" s="86"/>
      <c r="Z26" s="155"/>
      <c r="AA26" s="156"/>
    </row>
    <row r="27" spans="1:27" s="157" customFormat="1" ht="19.5" customHeight="1">
      <c r="A27" s="66"/>
      <c r="B27" s="81"/>
      <c r="C27" s="91" t="s">
        <v>87</v>
      </c>
      <c r="D27" s="92" t="s">
        <v>88</v>
      </c>
      <c r="E27" s="93" t="s">
        <v>89</v>
      </c>
      <c r="F27" s="93" t="s">
        <v>90</v>
      </c>
      <c r="G27" s="93" t="s">
        <v>91</v>
      </c>
      <c r="H27" s="93" t="s">
        <v>92</v>
      </c>
      <c r="I27" s="94" t="s">
        <v>93</v>
      </c>
      <c r="J27" s="95"/>
      <c r="K27" s="92" t="s">
        <v>94</v>
      </c>
      <c r="L27" s="96" t="s">
        <v>95</v>
      </c>
      <c r="M27" s="100"/>
      <c r="N27" s="92" t="s">
        <v>87</v>
      </c>
      <c r="O27" s="92" t="s">
        <v>88</v>
      </c>
      <c r="P27" s="93" t="s">
        <v>89</v>
      </c>
      <c r="Q27" s="99" t="s">
        <v>96</v>
      </c>
      <c r="R27" s="99"/>
      <c r="S27" s="93" t="s">
        <v>91</v>
      </c>
      <c r="T27" s="93" t="s">
        <v>92</v>
      </c>
      <c r="U27" s="99" t="s">
        <v>93</v>
      </c>
      <c r="V27" s="99"/>
      <c r="W27" s="92" t="s">
        <v>94</v>
      </c>
      <c r="X27" s="96" t="s">
        <v>95</v>
      </c>
      <c r="Y27" s="100"/>
      <c r="Z27" s="97" t="s">
        <v>94</v>
      </c>
      <c r="AA27" s="96" t="s">
        <v>95</v>
      </c>
    </row>
    <row r="28" spans="2:27" ht="16.5" customHeight="1">
      <c r="B28" s="101" t="s">
        <v>66</v>
      </c>
      <c r="C28" s="102">
        <v>119956</v>
      </c>
      <c r="D28" s="103">
        <v>0</v>
      </c>
      <c r="E28" s="102">
        <v>0</v>
      </c>
      <c r="F28" s="102">
        <v>423</v>
      </c>
      <c r="G28" s="102">
        <v>25</v>
      </c>
      <c r="H28" s="102">
        <v>4</v>
      </c>
      <c r="I28" s="104">
        <v>0</v>
      </c>
      <c r="J28" s="104"/>
      <c r="K28" s="102">
        <f>SUM(C28:J28)</f>
        <v>120408</v>
      </c>
      <c r="L28" s="105">
        <f>K28</f>
        <v>120408</v>
      </c>
      <c r="M28" s="106"/>
      <c r="N28" s="107">
        <v>20063</v>
      </c>
      <c r="O28" s="103">
        <v>0</v>
      </c>
      <c r="P28" s="102">
        <v>0</v>
      </c>
      <c r="Q28" s="104">
        <v>122</v>
      </c>
      <c r="R28" s="104"/>
      <c r="S28" s="102">
        <v>82</v>
      </c>
      <c r="T28" s="102">
        <v>0</v>
      </c>
      <c r="U28" s="104">
        <v>0</v>
      </c>
      <c r="V28" s="104"/>
      <c r="W28" s="102">
        <f>SUM(N28:U28)</f>
        <v>20267</v>
      </c>
      <c r="X28" s="105">
        <f>W28</f>
        <v>20267</v>
      </c>
      <c r="Y28" s="158"/>
      <c r="Z28" s="159">
        <f>W28+K28</f>
        <v>140675</v>
      </c>
      <c r="AA28" s="160">
        <f>Z28</f>
        <v>140675</v>
      </c>
    </row>
    <row r="29" spans="2:27" ht="16.5" customHeight="1">
      <c r="B29" s="101" t="s">
        <v>67</v>
      </c>
      <c r="C29" s="102">
        <v>154750</v>
      </c>
      <c r="D29" s="103">
        <v>0</v>
      </c>
      <c r="E29" s="102">
        <v>0</v>
      </c>
      <c r="F29" s="102">
        <v>473</v>
      </c>
      <c r="G29" s="102">
        <v>35</v>
      </c>
      <c r="H29" s="102">
        <v>4</v>
      </c>
      <c r="I29" s="104">
        <v>0</v>
      </c>
      <c r="J29" s="104"/>
      <c r="K29" s="102">
        <f>IF(C29="","",SUM(C29:J29))</f>
        <v>155262</v>
      </c>
      <c r="L29" s="105">
        <f aca="true" t="shared" si="6" ref="L29:L36">L28+K29</f>
        <v>275670</v>
      </c>
      <c r="M29" s="106"/>
      <c r="N29" s="107">
        <v>17226</v>
      </c>
      <c r="O29" s="103">
        <v>0</v>
      </c>
      <c r="P29" s="102">
        <v>0</v>
      </c>
      <c r="Q29" s="104">
        <v>135</v>
      </c>
      <c r="R29" s="104"/>
      <c r="S29" s="102">
        <v>115</v>
      </c>
      <c r="T29" s="102">
        <v>0</v>
      </c>
      <c r="U29" s="104">
        <v>0</v>
      </c>
      <c r="V29" s="104"/>
      <c r="W29" s="102">
        <f aca="true" t="shared" si="7" ref="W29:W39">IF(N29="","",SUM(N29:V29))</f>
        <v>17476</v>
      </c>
      <c r="X29" s="105">
        <f aca="true" t="shared" si="8" ref="X29:X39">IF(W29="","",((X28+W29)))</f>
        <v>37743</v>
      </c>
      <c r="Y29" s="158"/>
      <c r="Z29" s="159">
        <f aca="true" t="shared" si="9" ref="Z29:Z39">IF(W29="","",((W29+K29)))</f>
        <v>172738</v>
      </c>
      <c r="AA29" s="160">
        <f aca="true" t="shared" si="10" ref="AA29:AA39">IF(Z29="","",((AA28+Z29)))</f>
        <v>313413</v>
      </c>
    </row>
    <row r="30" spans="2:27" ht="16.5" customHeight="1">
      <c r="B30" s="101" t="s">
        <v>68</v>
      </c>
      <c r="C30" s="102">
        <v>307928</v>
      </c>
      <c r="D30" s="103">
        <v>0</v>
      </c>
      <c r="E30" s="102">
        <v>7</v>
      </c>
      <c r="F30" s="102">
        <v>777</v>
      </c>
      <c r="G30" s="102">
        <v>37</v>
      </c>
      <c r="H30" s="102">
        <v>18</v>
      </c>
      <c r="I30" s="104">
        <v>6</v>
      </c>
      <c r="J30" s="104"/>
      <c r="K30" s="102">
        <f aca="true" t="shared" si="11" ref="K30:K39">IF(C30="","",SUM(C30:J30))</f>
        <v>308773</v>
      </c>
      <c r="L30" s="105">
        <f t="shared" si="6"/>
        <v>584443</v>
      </c>
      <c r="M30" s="106"/>
      <c r="N30" s="107">
        <v>27070</v>
      </c>
      <c r="O30" s="103">
        <v>0</v>
      </c>
      <c r="P30" s="102">
        <v>0</v>
      </c>
      <c r="Q30" s="104">
        <v>167</v>
      </c>
      <c r="R30" s="104"/>
      <c r="S30" s="102">
        <v>31</v>
      </c>
      <c r="T30" s="102">
        <v>0</v>
      </c>
      <c r="U30" s="104">
        <v>2</v>
      </c>
      <c r="V30" s="104"/>
      <c r="W30" s="102">
        <f t="shared" si="7"/>
        <v>27270</v>
      </c>
      <c r="X30" s="105">
        <f t="shared" si="8"/>
        <v>65013</v>
      </c>
      <c r="Y30" s="106"/>
      <c r="Z30" s="159">
        <f t="shared" si="9"/>
        <v>336043</v>
      </c>
      <c r="AA30" s="160">
        <f t="shared" si="10"/>
        <v>649456</v>
      </c>
    </row>
    <row r="31" spans="2:27" ht="16.5" customHeight="1">
      <c r="B31" s="101" t="s">
        <v>69</v>
      </c>
      <c r="C31" s="102">
        <v>442732</v>
      </c>
      <c r="D31" s="103">
        <v>0</v>
      </c>
      <c r="E31" s="102">
        <v>35</v>
      </c>
      <c r="F31" s="102">
        <v>1087</v>
      </c>
      <c r="G31" s="102">
        <v>4062</v>
      </c>
      <c r="H31" s="102">
        <v>62</v>
      </c>
      <c r="I31" s="104">
        <v>10</v>
      </c>
      <c r="J31" s="104"/>
      <c r="K31" s="102">
        <f t="shared" si="11"/>
        <v>447988</v>
      </c>
      <c r="L31" s="105">
        <f t="shared" si="6"/>
        <v>1032431</v>
      </c>
      <c r="M31" s="106"/>
      <c r="N31" s="107">
        <v>27001</v>
      </c>
      <c r="O31" s="103">
        <v>0</v>
      </c>
      <c r="P31" s="102">
        <v>0</v>
      </c>
      <c r="Q31" s="104">
        <v>223</v>
      </c>
      <c r="R31" s="104"/>
      <c r="S31" s="102">
        <v>69</v>
      </c>
      <c r="T31" s="102">
        <v>0</v>
      </c>
      <c r="U31" s="104">
        <v>0</v>
      </c>
      <c r="V31" s="104"/>
      <c r="W31" s="102">
        <f t="shared" si="7"/>
        <v>27293</v>
      </c>
      <c r="X31" s="105">
        <f t="shared" si="8"/>
        <v>92306</v>
      </c>
      <c r="Y31" s="106"/>
      <c r="Z31" s="159">
        <f t="shared" si="9"/>
        <v>475281</v>
      </c>
      <c r="AA31" s="160">
        <f t="shared" si="10"/>
        <v>1124737</v>
      </c>
    </row>
    <row r="32" spans="2:27" ht="16.5" customHeight="1">
      <c r="B32" s="101" t="s">
        <v>70</v>
      </c>
      <c r="C32" s="102">
        <v>1199805</v>
      </c>
      <c r="D32" s="103">
        <v>0</v>
      </c>
      <c r="E32" s="102">
        <v>87</v>
      </c>
      <c r="F32" s="102">
        <v>1715</v>
      </c>
      <c r="G32" s="102">
        <v>8023</v>
      </c>
      <c r="H32" s="102">
        <v>62</v>
      </c>
      <c r="I32" s="104">
        <v>43</v>
      </c>
      <c r="J32" s="104"/>
      <c r="K32" s="102">
        <f t="shared" si="11"/>
        <v>1209735</v>
      </c>
      <c r="L32" s="105">
        <f t="shared" si="6"/>
        <v>2242166</v>
      </c>
      <c r="M32" s="106"/>
      <c r="N32" s="107">
        <v>37007</v>
      </c>
      <c r="O32" s="103">
        <v>0</v>
      </c>
      <c r="P32" s="102">
        <v>116</v>
      </c>
      <c r="Q32" s="104">
        <v>304</v>
      </c>
      <c r="R32" s="104"/>
      <c r="S32" s="102">
        <v>70</v>
      </c>
      <c r="T32" s="102">
        <v>4</v>
      </c>
      <c r="U32" s="104">
        <v>0</v>
      </c>
      <c r="V32" s="104"/>
      <c r="W32" s="102">
        <f t="shared" si="7"/>
        <v>37501</v>
      </c>
      <c r="X32" s="105">
        <f t="shared" si="8"/>
        <v>129807</v>
      </c>
      <c r="Y32" s="106"/>
      <c r="Z32" s="159">
        <f t="shared" si="9"/>
        <v>1247236</v>
      </c>
      <c r="AA32" s="160">
        <f t="shared" si="10"/>
        <v>2371973</v>
      </c>
    </row>
    <row r="33" spans="2:27" ht="16.5" customHeight="1">
      <c r="B33" s="101" t="s">
        <v>71</v>
      </c>
      <c r="C33" s="102">
        <v>1359075</v>
      </c>
      <c r="D33" s="103">
        <v>8</v>
      </c>
      <c r="E33" s="102">
        <v>258</v>
      </c>
      <c r="F33" s="102">
        <v>2041</v>
      </c>
      <c r="G33" s="102">
        <v>8311</v>
      </c>
      <c r="H33" s="102">
        <v>121</v>
      </c>
      <c r="I33" s="104">
        <v>36</v>
      </c>
      <c r="J33" s="104"/>
      <c r="K33" s="102">
        <f t="shared" si="11"/>
        <v>1369850</v>
      </c>
      <c r="L33" s="105">
        <f t="shared" si="6"/>
        <v>3612016</v>
      </c>
      <c r="M33" s="106"/>
      <c r="N33" s="107">
        <v>51961</v>
      </c>
      <c r="O33" s="103">
        <v>1</v>
      </c>
      <c r="P33" s="102">
        <v>707</v>
      </c>
      <c r="Q33" s="104">
        <v>397</v>
      </c>
      <c r="R33" s="104"/>
      <c r="S33" s="102">
        <v>138</v>
      </c>
      <c r="T33" s="102">
        <v>0</v>
      </c>
      <c r="U33" s="104">
        <v>5</v>
      </c>
      <c r="V33" s="104"/>
      <c r="W33" s="102">
        <f t="shared" si="7"/>
        <v>53209</v>
      </c>
      <c r="X33" s="105">
        <f t="shared" si="8"/>
        <v>183016</v>
      </c>
      <c r="Y33" s="106"/>
      <c r="Z33" s="159">
        <f t="shared" si="9"/>
        <v>1423059</v>
      </c>
      <c r="AA33" s="160">
        <f t="shared" si="10"/>
        <v>3795032</v>
      </c>
    </row>
    <row r="34" spans="2:27" ht="16.5" customHeight="1">
      <c r="B34" s="101" t="s">
        <v>72</v>
      </c>
      <c r="C34" s="102">
        <v>1505561</v>
      </c>
      <c r="D34" s="103">
        <v>7</v>
      </c>
      <c r="E34" s="102">
        <v>618</v>
      </c>
      <c r="F34" s="102">
        <v>2047</v>
      </c>
      <c r="G34" s="102">
        <v>11160</v>
      </c>
      <c r="H34" s="102">
        <v>89</v>
      </c>
      <c r="I34" s="104">
        <v>49</v>
      </c>
      <c r="J34" s="104"/>
      <c r="K34" s="102">
        <f t="shared" si="11"/>
        <v>1519531</v>
      </c>
      <c r="L34" s="105">
        <f t="shared" si="6"/>
        <v>5131547</v>
      </c>
      <c r="M34" s="106"/>
      <c r="N34" s="107">
        <v>80202</v>
      </c>
      <c r="O34" s="110">
        <v>0</v>
      </c>
      <c r="P34" s="102">
        <v>669</v>
      </c>
      <c r="Q34" s="104">
        <v>469</v>
      </c>
      <c r="R34" s="104"/>
      <c r="S34" s="102">
        <v>184</v>
      </c>
      <c r="T34" s="102">
        <v>2</v>
      </c>
      <c r="U34" s="104">
        <v>3</v>
      </c>
      <c r="V34" s="104"/>
      <c r="W34" s="102">
        <f t="shared" si="7"/>
        <v>81529</v>
      </c>
      <c r="X34" s="105">
        <f t="shared" si="8"/>
        <v>264545</v>
      </c>
      <c r="Y34" s="106"/>
      <c r="Z34" s="159">
        <f t="shared" si="9"/>
        <v>1601060</v>
      </c>
      <c r="AA34" s="160">
        <f t="shared" si="10"/>
        <v>5396092</v>
      </c>
    </row>
    <row r="35" spans="2:27" ht="16.5" customHeight="1">
      <c r="B35" s="101" t="s">
        <v>73</v>
      </c>
      <c r="C35" s="102">
        <v>1473066</v>
      </c>
      <c r="D35" s="103">
        <v>0</v>
      </c>
      <c r="E35" s="102">
        <v>557</v>
      </c>
      <c r="F35" s="102">
        <v>2936</v>
      </c>
      <c r="G35" s="102">
        <v>9365</v>
      </c>
      <c r="H35" s="102">
        <v>123</v>
      </c>
      <c r="I35" s="104">
        <v>22</v>
      </c>
      <c r="J35" s="104"/>
      <c r="K35" s="102">
        <f t="shared" si="11"/>
        <v>1486069</v>
      </c>
      <c r="L35" s="105">
        <f t="shared" si="6"/>
        <v>6617616</v>
      </c>
      <c r="M35" s="106"/>
      <c r="N35" s="107">
        <v>42106</v>
      </c>
      <c r="O35" s="110">
        <v>0</v>
      </c>
      <c r="P35" s="102">
        <v>531</v>
      </c>
      <c r="Q35" s="104">
        <v>864</v>
      </c>
      <c r="R35" s="104"/>
      <c r="S35" s="102">
        <v>217</v>
      </c>
      <c r="T35" s="102">
        <v>1</v>
      </c>
      <c r="U35" s="104">
        <v>7</v>
      </c>
      <c r="V35" s="104"/>
      <c r="W35" s="102">
        <f t="shared" si="7"/>
        <v>43726</v>
      </c>
      <c r="X35" s="105">
        <f t="shared" si="8"/>
        <v>308271</v>
      </c>
      <c r="Y35" s="106"/>
      <c r="Z35" s="159">
        <f t="shared" si="9"/>
        <v>1529795</v>
      </c>
      <c r="AA35" s="160">
        <f t="shared" si="10"/>
        <v>6925887</v>
      </c>
    </row>
    <row r="36" spans="2:27" ht="16.5" customHeight="1">
      <c r="B36" s="101" t="s">
        <v>74</v>
      </c>
      <c r="C36" s="102">
        <v>1286303</v>
      </c>
      <c r="D36" s="103">
        <v>0</v>
      </c>
      <c r="E36" s="102">
        <v>395</v>
      </c>
      <c r="F36" s="102">
        <v>2276</v>
      </c>
      <c r="G36" s="102">
        <v>10318</v>
      </c>
      <c r="H36" s="102">
        <v>83</v>
      </c>
      <c r="I36" s="104">
        <v>22</v>
      </c>
      <c r="J36" s="104"/>
      <c r="K36" s="102">
        <f t="shared" si="11"/>
        <v>1299397</v>
      </c>
      <c r="L36" s="105">
        <f t="shared" si="6"/>
        <v>7917013</v>
      </c>
      <c r="M36" s="106"/>
      <c r="N36" s="107">
        <v>37965</v>
      </c>
      <c r="O36" s="110">
        <v>0</v>
      </c>
      <c r="P36" s="102">
        <v>410</v>
      </c>
      <c r="Q36" s="104">
        <v>602</v>
      </c>
      <c r="R36" s="104"/>
      <c r="S36" s="102">
        <v>135</v>
      </c>
      <c r="T36" s="102">
        <v>3</v>
      </c>
      <c r="U36" s="104">
        <v>7</v>
      </c>
      <c r="V36" s="104"/>
      <c r="W36" s="102">
        <f t="shared" si="7"/>
        <v>39122</v>
      </c>
      <c r="X36" s="105">
        <f t="shared" si="8"/>
        <v>347393</v>
      </c>
      <c r="Y36" s="106"/>
      <c r="Z36" s="159">
        <f t="shared" si="9"/>
        <v>1338519</v>
      </c>
      <c r="AA36" s="160">
        <f t="shared" si="10"/>
        <v>8264406</v>
      </c>
    </row>
    <row r="37" spans="2:27" ht="16.5" customHeight="1">
      <c r="B37" s="101" t="s">
        <v>98</v>
      </c>
      <c r="C37" s="102"/>
      <c r="D37" s="103"/>
      <c r="E37" s="102"/>
      <c r="F37" s="102"/>
      <c r="G37" s="102"/>
      <c r="H37" s="102"/>
      <c r="I37" s="104"/>
      <c r="J37" s="104"/>
      <c r="K37" s="102">
        <f t="shared" si="11"/>
      </c>
      <c r="L37" s="105"/>
      <c r="M37" s="106"/>
      <c r="N37" s="107"/>
      <c r="O37" s="110"/>
      <c r="P37" s="102"/>
      <c r="Q37" s="104"/>
      <c r="R37" s="104"/>
      <c r="S37" s="102"/>
      <c r="T37" s="102"/>
      <c r="U37" s="104"/>
      <c r="V37" s="104"/>
      <c r="W37" s="102">
        <f t="shared" si="7"/>
      </c>
      <c r="X37" s="105">
        <f t="shared" si="8"/>
      </c>
      <c r="Y37" s="106"/>
      <c r="Z37" s="159">
        <f t="shared" si="9"/>
      </c>
      <c r="AA37" s="160">
        <f t="shared" si="10"/>
      </c>
    </row>
    <row r="38" spans="2:27" ht="16.5" customHeight="1">
      <c r="B38" s="101" t="s">
        <v>99</v>
      </c>
      <c r="C38" s="102"/>
      <c r="D38" s="103"/>
      <c r="E38" s="102"/>
      <c r="F38" s="102"/>
      <c r="G38" s="102"/>
      <c r="H38" s="102"/>
      <c r="I38" s="104"/>
      <c r="J38" s="104"/>
      <c r="K38" s="102">
        <f t="shared" si="11"/>
      </c>
      <c r="L38" s="105"/>
      <c r="M38" s="106"/>
      <c r="N38" s="107"/>
      <c r="O38" s="110"/>
      <c r="P38" s="102"/>
      <c r="Q38" s="104"/>
      <c r="R38" s="104"/>
      <c r="S38" s="102"/>
      <c r="T38" s="102"/>
      <c r="U38" s="104"/>
      <c r="V38" s="104"/>
      <c r="W38" s="102">
        <f t="shared" si="7"/>
      </c>
      <c r="X38" s="105">
        <f t="shared" si="8"/>
      </c>
      <c r="Y38" s="106"/>
      <c r="Z38" s="159">
        <f t="shared" si="9"/>
      </c>
      <c r="AA38" s="160">
        <f t="shared" si="10"/>
      </c>
    </row>
    <row r="39" spans="2:27" ht="16.5" customHeight="1" thickBot="1">
      <c r="B39" s="101" t="s">
        <v>100</v>
      </c>
      <c r="C39" s="102"/>
      <c r="D39" s="103"/>
      <c r="E39" s="102"/>
      <c r="F39" s="102"/>
      <c r="G39" s="102"/>
      <c r="H39" s="102"/>
      <c r="I39" s="104"/>
      <c r="J39" s="104"/>
      <c r="K39" s="102">
        <f t="shared" si="11"/>
      </c>
      <c r="L39" s="105"/>
      <c r="M39" s="106"/>
      <c r="N39" s="107"/>
      <c r="O39" s="110"/>
      <c r="P39" s="102"/>
      <c r="Q39" s="104"/>
      <c r="R39" s="104"/>
      <c r="S39" s="102"/>
      <c r="T39" s="102"/>
      <c r="U39" s="104"/>
      <c r="V39" s="104"/>
      <c r="W39" s="102">
        <f t="shared" si="7"/>
      </c>
      <c r="X39" s="105">
        <f t="shared" si="8"/>
      </c>
      <c r="Y39" s="106"/>
      <c r="Z39" s="161">
        <f t="shared" si="9"/>
      </c>
      <c r="AA39" s="162">
        <f t="shared" si="10"/>
      </c>
    </row>
    <row r="40" spans="2:27" ht="18.75" customHeight="1">
      <c r="B40" s="81" t="s">
        <v>86</v>
      </c>
      <c r="C40" s="114">
        <f aca="true" t="shared" si="12" ref="C40:I40">SUM(C28:C39)</f>
        <v>7849176</v>
      </c>
      <c r="D40" s="115">
        <f t="shared" si="12"/>
        <v>15</v>
      </c>
      <c r="E40" s="114">
        <f t="shared" si="12"/>
        <v>1957</v>
      </c>
      <c r="F40" s="114">
        <f t="shared" si="12"/>
        <v>13775</v>
      </c>
      <c r="G40" s="114">
        <f t="shared" si="12"/>
        <v>51336</v>
      </c>
      <c r="H40" s="114">
        <f t="shared" si="12"/>
        <v>566</v>
      </c>
      <c r="I40" s="121">
        <f t="shared" si="12"/>
        <v>188</v>
      </c>
      <c r="J40" s="121"/>
      <c r="K40" s="118">
        <f>E41+C41</f>
        <v>7917013</v>
      </c>
      <c r="L40" s="119"/>
      <c r="M40" s="106"/>
      <c r="N40" s="163">
        <f>SUM(N28:N39)</f>
        <v>340601</v>
      </c>
      <c r="O40" s="115">
        <f>SUM(O28:O39)</f>
        <v>1</v>
      </c>
      <c r="P40" s="114">
        <f>SUM(P28:P39)</f>
        <v>2433</v>
      </c>
      <c r="Q40" s="116">
        <f>SUM(Q28:R39)</f>
        <v>3283</v>
      </c>
      <c r="R40" s="117"/>
      <c r="S40" s="114">
        <f>SUM(S28:S39)</f>
        <v>1041</v>
      </c>
      <c r="T40" s="114">
        <f>SUM(T28:T39)</f>
        <v>10</v>
      </c>
      <c r="U40" s="121">
        <f>SUM(U28:V39)</f>
        <v>24</v>
      </c>
      <c r="V40" s="121"/>
      <c r="W40" s="118">
        <f>P41+N41</f>
        <v>347393</v>
      </c>
      <c r="X40" s="119"/>
      <c r="Y40" s="106"/>
      <c r="Z40" s="164">
        <f>W40+K40</f>
        <v>8264406</v>
      </c>
      <c r="AA40" s="165"/>
    </row>
    <row r="41" spans="2:27" ht="18.75" customHeight="1" thickBot="1">
      <c r="B41" s="81"/>
      <c r="C41" s="126">
        <f>C40+D40</f>
        <v>7849191</v>
      </c>
      <c r="D41" s="127"/>
      <c r="E41" s="84">
        <f>SUM(E40:J40)</f>
        <v>67822</v>
      </c>
      <c r="F41" s="84"/>
      <c r="G41" s="84"/>
      <c r="H41" s="84"/>
      <c r="I41" s="84"/>
      <c r="J41" s="84"/>
      <c r="K41" s="118"/>
      <c r="L41" s="119"/>
      <c r="M41" s="86"/>
      <c r="N41" s="128">
        <f>N40+O40</f>
        <v>340602</v>
      </c>
      <c r="O41" s="127"/>
      <c r="P41" s="84">
        <f>SUM(P40:V40)</f>
        <v>6791</v>
      </c>
      <c r="Q41" s="84"/>
      <c r="R41" s="84"/>
      <c r="S41" s="84"/>
      <c r="T41" s="84"/>
      <c r="U41" s="84"/>
      <c r="V41" s="84"/>
      <c r="W41" s="118"/>
      <c r="X41" s="119"/>
      <c r="Y41" s="86"/>
      <c r="Z41" s="166"/>
      <c r="AA41" s="167"/>
    </row>
    <row r="42" spans="2:27" ht="42.75" customHeight="1" thickBot="1">
      <c r="B42" s="134" t="s">
        <v>101</v>
      </c>
      <c r="C42" s="135"/>
      <c r="D42" s="136"/>
      <c r="E42" s="137">
        <v>20678</v>
      </c>
      <c r="F42" s="137">
        <v>4226</v>
      </c>
      <c r="G42" s="137">
        <v>41398</v>
      </c>
      <c r="H42" s="137">
        <v>0</v>
      </c>
      <c r="I42" s="138">
        <v>971</v>
      </c>
      <c r="J42" s="139"/>
      <c r="K42" s="140">
        <f>SUM(E42:I42)+K40</f>
        <v>7984286</v>
      </c>
      <c r="L42" s="141"/>
      <c r="M42" s="86"/>
      <c r="N42" s="134" t="s">
        <v>101</v>
      </c>
      <c r="O42" s="136"/>
      <c r="P42" s="137">
        <v>0</v>
      </c>
      <c r="Q42" s="145">
        <v>17</v>
      </c>
      <c r="R42" s="145"/>
      <c r="S42" s="137">
        <v>621</v>
      </c>
      <c r="T42" s="137">
        <v>0</v>
      </c>
      <c r="U42" s="145">
        <v>2</v>
      </c>
      <c r="V42" s="145"/>
      <c r="W42" s="140">
        <f>SUM(P42:V42)+W40</f>
        <v>348033</v>
      </c>
      <c r="X42" s="141"/>
      <c r="Y42" s="86"/>
      <c r="Z42" s="147">
        <f>W42+K42</f>
        <v>8332319</v>
      </c>
      <c r="AA42" s="148"/>
    </row>
    <row r="43" ht="15" customHeight="1"/>
    <row r="44" ht="3.75" customHeight="1" thickBot="1"/>
    <row r="45" spans="2:27" ht="30" customHeight="1" thickBot="1">
      <c r="B45" s="168" t="s">
        <v>105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70"/>
    </row>
    <row r="46" spans="2:27" ht="21.75" customHeight="1">
      <c r="B46" s="171" t="s">
        <v>106</v>
      </c>
      <c r="C46" s="172"/>
      <c r="D46" s="172"/>
      <c r="E46" s="172"/>
      <c r="F46" s="172"/>
      <c r="G46" s="172"/>
      <c r="H46" s="173"/>
      <c r="I46" s="174"/>
      <c r="J46" s="171" t="s">
        <v>82</v>
      </c>
      <c r="K46" s="172"/>
      <c r="L46" s="172"/>
      <c r="M46" s="172"/>
      <c r="N46" s="172"/>
      <c r="O46" s="172"/>
      <c r="P46" s="172"/>
      <c r="Q46" s="173"/>
      <c r="R46" s="76"/>
      <c r="S46" s="171" t="s">
        <v>107</v>
      </c>
      <c r="T46" s="172"/>
      <c r="U46" s="172"/>
      <c r="V46" s="172"/>
      <c r="W46" s="172"/>
      <c r="X46" s="172"/>
      <c r="Y46" s="172"/>
      <c r="Z46" s="172"/>
      <c r="AA46" s="173"/>
    </row>
    <row r="47" spans="2:27" ht="18" customHeight="1">
      <c r="B47" s="175" t="s">
        <v>80</v>
      </c>
      <c r="C47" s="176"/>
      <c r="D47" s="177" t="s">
        <v>94</v>
      </c>
      <c r="E47" s="178"/>
      <c r="F47" s="179"/>
      <c r="G47" s="180" t="s">
        <v>108</v>
      </c>
      <c r="H47" s="181"/>
      <c r="I47" s="182"/>
      <c r="J47" s="175" t="s">
        <v>80</v>
      </c>
      <c r="K47" s="183"/>
      <c r="L47" s="177" t="s">
        <v>94</v>
      </c>
      <c r="M47" s="178"/>
      <c r="N47" s="178"/>
      <c r="O47" s="179"/>
      <c r="P47" s="180" t="s">
        <v>108</v>
      </c>
      <c r="Q47" s="181"/>
      <c r="R47" s="182"/>
      <c r="S47" s="175" t="s">
        <v>80</v>
      </c>
      <c r="T47" s="176"/>
      <c r="U47" s="183"/>
      <c r="V47" s="180" t="s">
        <v>94</v>
      </c>
      <c r="W47" s="180"/>
      <c r="X47" s="180"/>
      <c r="Y47" s="180"/>
      <c r="Z47" s="180" t="s">
        <v>108</v>
      </c>
      <c r="AA47" s="181"/>
    </row>
    <row r="48" spans="2:27" ht="16.5" customHeight="1">
      <c r="B48" s="184"/>
      <c r="C48" s="185"/>
      <c r="D48" s="186" t="s">
        <v>109</v>
      </c>
      <c r="E48" s="187"/>
      <c r="F48" s="188" t="s">
        <v>53</v>
      </c>
      <c r="G48" s="188" t="s">
        <v>52</v>
      </c>
      <c r="H48" s="189" t="s">
        <v>53</v>
      </c>
      <c r="I48" s="190"/>
      <c r="J48" s="184"/>
      <c r="K48" s="191"/>
      <c r="L48" s="186" t="s">
        <v>52</v>
      </c>
      <c r="M48" s="192"/>
      <c r="N48" s="193" t="s">
        <v>110</v>
      </c>
      <c r="O48" s="194"/>
      <c r="P48" s="188" t="s">
        <v>52</v>
      </c>
      <c r="Q48" s="189" t="s">
        <v>53</v>
      </c>
      <c r="R48" s="190"/>
      <c r="S48" s="184"/>
      <c r="T48" s="185"/>
      <c r="U48" s="191"/>
      <c r="V48" s="188" t="s">
        <v>111</v>
      </c>
      <c r="W48" s="188"/>
      <c r="X48" s="186" t="s">
        <v>53</v>
      </c>
      <c r="Y48" s="187"/>
      <c r="Z48" s="188" t="s">
        <v>52</v>
      </c>
      <c r="AA48" s="189" t="s">
        <v>53</v>
      </c>
    </row>
    <row r="49" spans="2:27" ht="16.5" customHeight="1">
      <c r="B49" s="195"/>
      <c r="C49" s="196"/>
      <c r="D49" s="197" t="s">
        <v>112</v>
      </c>
      <c r="E49" s="198"/>
      <c r="F49" s="188"/>
      <c r="G49" s="188"/>
      <c r="H49" s="189"/>
      <c r="I49" s="190"/>
      <c r="J49" s="195"/>
      <c r="K49" s="199"/>
      <c r="L49" s="197"/>
      <c r="M49" s="200"/>
      <c r="N49" s="201" t="s">
        <v>113</v>
      </c>
      <c r="O49" s="202"/>
      <c r="P49" s="188"/>
      <c r="Q49" s="189"/>
      <c r="R49" s="190"/>
      <c r="S49" s="195"/>
      <c r="T49" s="196"/>
      <c r="U49" s="199"/>
      <c r="V49" s="188"/>
      <c r="W49" s="188"/>
      <c r="X49" s="197"/>
      <c r="Y49" s="198"/>
      <c r="Z49" s="188"/>
      <c r="AA49" s="189"/>
    </row>
    <row r="50" spans="2:27" ht="15.75" customHeight="1">
      <c r="B50" s="203" t="s">
        <v>66</v>
      </c>
      <c r="C50" s="204"/>
      <c r="D50" s="180">
        <f aca="true" t="shared" si="13" ref="D50:D55">K28-K8</f>
        <v>30384</v>
      </c>
      <c r="E50" s="180"/>
      <c r="F50" s="205">
        <f aca="true" t="shared" si="14" ref="F50:F58">(D50/K8)*100</f>
        <v>33.75099973340443</v>
      </c>
      <c r="G50" s="103">
        <f aca="true" t="shared" si="15" ref="G50:G58">L28-L8</f>
        <v>30384</v>
      </c>
      <c r="H50" s="206">
        <f aca="true" t="shared" si="16" ref="H50:H58">((L28-L8)/L8)*100</f>
        <v>33.75099973340443</v>
      </c>
      <c r="I50" s="151"/>
      <c r="J50" s="207" t="s">
        <v>66</v>
      </c>
      <c r="K50" s="208"/>
      <c r="L50" s="177">
        <f aca="true" t="shared" si="17" ref="L50:L55">W28-W8</f>
        <v>3120</v>
      </c>
      <c r="M50" s="178"/>
      <c r="N50" s="209">
        <f aca="true" t="shared" si="18" ref="N50:N55">(L50/W8)*100</f>
        <v>18.19560272934041</v>
      </c>
      <c r="O50" s="210"/>
      <c r="P50" s="103">
        <f aca="true" t="shared" si="19" ref="P50:P58">X28-X8</f>
        <v>3120</v>
      </c>
      <c r="Q50" s="206">
        <f aca="true" t="shared" si="20" ref="Q50:Q58">(P50/X8)*100</f>
        <v>18.19560272934041</v>
      </c>
      <c r="R50" s="151"/>
      <c r="S50" s="211" t="s">
        <v>66</v>
      </c>
      <c r="T50" s="212"/>
      <c r="U50" s="213"/>
      <c r="V50" s="180">
        <f aca="true" t="shared" si="21" ref="V50:V55">Z28-Z8</f>
        <v>33504</v>
      </c>
      <c r="W50" s="180"/>
      <c r="X50" s="209">
        <f aca="true" t="shared" si="22" ref="X50:X55">(V50/Z8)*100</f>
        <v>31.26218846516315</v>
      </c>
      <c r="Y50" s="210"/>
      <c r="Z50" s="103">
        <f aca="true" t="shared" si="23" ref="Z50:Z58">AA28-AA8</f>
        <v>33504</v>
      </c>
      <c r="AA50" s="206">
        <f aca="true" t="shared" si="24" ref="AA50:AA58">(Z50/AA8)*100</f>
        <v>31.26218846516315</v>
      </c>
    </row>
    <row r="51" spans="2:27" ht="15.75" customHeight="1">
      <c r="B51" s="203" t="s">
        <v>67</v>
      </c>
      <c r="C51" s="204"/>
      <c r="D51" s="180">
        <f t="shared" si="13"/>
        <v>25794</v>
      </c>
      <c r="E51" s="180"/>
      <c r="F51" s="205">
        <f t="shared" si="14"/>
        <v>19.923069793308</v>
      </c>
      <c r="G51" s="103">
        <f t="shared" si="15"/>
        <v>56178</v>
      </c>
      <c r="H51" s="206">
        <f t="shared" si="16"/>
        <v>25.59455469903231</v>
      </c>
      <c r="I51" s="151"/>
      <c r="J51" s="207" t="s">
        <v>67</v>
      </c>
      <c r="K51" s="208"/>
      <c r="L51" s="177">
        <f t="shared" si="17"/>
        <v>-886</v>
      </c>
      <c r="M51" s="178"/>
      <c r="N51" s="209">
        <f t="shared" si="18"/>
        <v>-4.825182441999782</v>
      </c>
      <c r="O51" s="210"/>
      <c r="P51" s="103">
        <f t="shared" si="19"/>
        <v>2234</v>
      </c>
      <c r="Q51" s="206">
        <f t="shared" si="20"/>
        <v>6.291362753104847</v>
      </c>
      <c r="R51" s="151"/>
      <c r="S51" s="211" t="s">
        <v>67</v>
      </c>
      <c r="T51" s="212"/>
      <c r="U51" s="213"/>
      <c r="V51" s="180">
        <f t="shared" si="21"/>
        <v>24908</v>
      </c>
      <c r="W51" s="180"/>
      <c r="X51" s="209">
        <f t="shared" si="22"/>
        <v>16.84908340661571</v>
      </c>
      <c r="Y51" s="210"/>
      <c r="Z51" s="103">
        <f t="shared" si="23"/>
        <v>58412</v>
      </c>
      <c r="AA51" s="206">
        <f t="shared" si="24"/>
        <v>22.90657683695358</v>
      </c>
    </row>
    <row r="52" spans="2:27" ht="15.75" customHeight="1">
      <c r="B52" s="203" t="s">
        <v>68</v>
      </c>
      <c r="C52" s="204"/>
      <c r="D52" s="180">
        <f t="shared" si="13"/>
        <v>97958</v>
      </c>
      <c r="E52" s="180"/>
      <c r="F52" s="205">
        <f t="shared" si="14"/>
        <v>46.46633304081778</v>
      </c>
      <c r="G52" s="103">
        <f t="shared" si="15"/>
        <v>154136</v>
      </c>
      <c r="H52" s="206">
        <f t="shared" si="16"/>
        <v>35.820007575986445</v>
      </c>
      <c r="I52" s="151"/>
      <c r="J52" s="207" t="s">
        <v>68</v>
      </c>
      <c r="K52" s="208"/>
      <c r="L52" s="177">
        <f t="shared" si="17"/>
        <v>1408</v>
      </c>
      <c r="M52" s="178"/>
      <c r="N52" s="209">
        <f t="shared" si="18"/>
        <v>5.444281184749826</v>
      </c>
      <c r="O52" s="210"/>
      <c r="P52" s="103">
        <f t="shared" si="19"/>
        <v>3642</v>
      </c>
      <c r="Q52" s="206">
        <f t="shared" si="20"/>
        <v>5.934398983233123</v>
      </c>
      <c r="R52" s="151"/>
      <c r="S52" s="211" t="s">
        <v>68</v>
      </c>
      <c r="T52" s="212"/>
      <c r="U52" s="213"/>
      <c r="V52" s="180">
        <f t="shared" si="21"/>
        <v>99366</v>
      </c>
      <c r="W52" s="180"/>
      <c r="X52" s="209">
        <f t="shared" si="22"/>
        <v>41.983800707293064</v>
      </c>
      <c r="Y52" s="210"/>
      <c r="Z52" s="103">
        <f t="shared" si="23"/>
        <v>157778</v>
      </c>
      <c r="AA52" s="206">
        <f t="shared" si="24"/>
        <v>32.08970098316378</v>
      </c>
    </row>
    <row r="53" spans="2:27" ht="15.75" customHeight="1">
      <c r="B53" s="203" t="s">
        <v>69</v>
      </c>
      <c r="C53" s="204"/>
      <c r="D53" s="180">
        <f t="shared" si="13"/>
        <v>-4521</v>
      </c>
      <c r="E53" s="180"/>
      <c r="F53" s="205">
        <f t="shared" si="14"/>
        <v>-0.9990961505738006</v>
      </c>
      <c r="G53" s="103">
        <f t="shared" si="15"/>
        <v>149615</v>
      </c>
      <c r="H53" s="206">
        <f t="shared" si="16"/>
        <v>16.947472633028855</v>
      </c>
      <c r="I53" s="151"/>
      <c r="J53" s="207" t="s">
        <v>69</v>
      </c>
      <c r="K53" s="208"/>
      <c r="L53" s="177">
        <f t="shared" si="17"/>
        <v>-6</v>
      </c>
      <c r="M53" s="178"/>
      <c r="N53" s="209">
        <f t="shared" si="18"/>
        <v>-0.02197882706326239</v>
      </c>
      <c r="O53" s="210"/>
      <c r="P53" s="103">
        <f t="shared" si="19"/>
        <v>3636</v>
      </c>
      <c r="Q53" s="206">
        <f t="shared" si="20"/>
        <v>4.100597721890154</v>
      </c>
      <c r="R53" s="151"/>
      <c r="S53" s="211" t="s">
        <v>69</v>
      </c>
      <c r="T53" s="212"/>
      <c r="U53" s="213"/>
      <c r="V53" s="180">
        <f t="shared" si="21"/>
        <v>-4527</v>
      </c>
      <c r="W53" s="180"/>
      <c r="X53" s="209">
        <f t="shared" si="22"/>
        <v>-0.9435024009603842</v>
      </c>
      <c r="Y53" s="210"/>
      <c r="Z53" s="103">
        <f t="shared" si="23"/>
        <v>153251</v>
      </c>
      <c r="AA53" s="206">
        <f t="shared" si="24"/>
        <v>15.774905659988924</v>
      </c>
    </row>
    <row r="54" spans="2:27" ht="15.75" customHeight="1">
      <c r="B54" s="203" t="s">
        <v>70</v>
      </c>
      <c r="C54" s="204"/>
      <c r="D54" s="180">
        <f t="shared" si="13"/>
        <v>257573</v>
      </c>
      <c r="E54" s="180"/>
      <c r="F54" s="205">
        <f t="shared" si="14"/>
        <v>27.05138411320763</v>
      </c>
      <c r="G54" s="103">
        <f t="shared" si="15"/>
        <v>407188</v>
      </c>
      <c r="H54" s="206">
        <f t="shared" si="16"/>
        <v>22.190347786185992</v>
      </c>
      <c r="I54" s="151"/>
      <c r="J54" s="207" t="s">
        <v>70</v>
      </c>
      <c r="K54" s="208"/>
      <c r="L54" s="177">
        <f t="shared" si="17"/>
        <v>99</v>
      </c>
      <c r="M54" s="178"/>
      <c r="N54" s="209">
        <f t="shared" si="18"/>
        <v>0.26469172771509547</v>
      </c>
      <c r="O54" s="210"/>
      <c r="P54" s="103">
        <f t="shared" si="19"/>
        <v>3735</v>
      </c>
      <c r="Q54" s="206">
        <f t="shared" si="20"/>
        <v>2.962592804111936</v>
      </c>
      <c r="R54" s="151"/>
      <c r="S54" s="211" t="s">
        <v>70</v>
      </c>
      <c r="T54" s="212"/>
      <c r="U54" s="213"/>
      <c r="V54" s="180">
        <f t="shared" si="21"/>
        <v>257672</v>
      </c>
      <c r="W54" s="180"/>
      <c r="X54" s="209">
        <f t="shared" si="22"/>
        <v>26.03894240291684</v>
      </c>
      <c r="Y54" s="210"/>
      <c r="Z54" s="103">
        <f t="shared" si="23"/>
        <v>410923</v>
      </c>
      <c r="AA54" s="206">
        <f t="shared" si="24"/>
        <v>20.954233701333468</v>
      </c>
    </row>
    <row r="55" spans="2:27" ht="15.75" customHeight="1">
      <c r="B55" s="203" t="s">
        <v>71</v>
      </c>
      <c r="C55" s="204"/>
      <c r="D55" s="180">
        <f t="shared" si="13"/>
        <v>150155</v>
      </c>
      <c r="E55" s="180"/>
      <c r="F55" s="205">
        <f t="shared" si="14"/>
        <v>12.31086460139625</v>
      </c>
      <c r="G55" s="103">
        <f t="shared" si="15"/>
        <v>557343</v>
      </c>
      <c r="H55" s="206">
        <f t="shared" si="16"/>
        <v>18.245586352450818</v>
      </c>
      <c r="I55" s="151"/>
      <c r="J55" s="207" t="s">
        <v>71</v>
      </c>
      <c r="K55" s="208"/>
      <c r="L55" s="177">
        <f t="shared" si="17"/>
        <v>-4597</v>
      </c>
      <c r="M55" s="178"/>
      <c r="N55" s="209">
        <f t="shared" si="18"/>
        <v>-7.9524616821783205</v>
      </c>
      <c r="O55" s="210"/>
      <c r="P55" s="103">
        <f t="shared" si="19"/>
        <v>-862</v>
      </c>
      <c r="Q55" s="206">
        <f t="shared" si="20"/>
        <v>-0.4687890884173202</v>
      </c>
      <c r="R55" s="151"/>
      <c r="S55" s="211" t="s">
        <v>71</v>
      </c>
      <c r="T55" s="212"/>
      <c r="U55" s="213"/>
      <c r="V55" s="180">
        <f t="shared" si="21"/>
        <v>145558</v>
      </c>
      <c r="W55" s="180"/>
      <c r="X55" s="209">
        <f t="shared" si="22"/>
        <v>11.393963683785765</v>
      </c>
      <c r="Y55" s="210"/>
      <c r="Z55" s="103">
        <f t="shared" si="23"/>
        <v>556481</v>
      </c>
      <c r="AA55" s="206">
        <f t="shared" si="24"/>
        <v>17.183024136411625</v>
      </c>
    </row>
    <row r="56" spans="2:27" ht="15.75" customHeight="1">
      <c r="B56" s="203" t="s">
        <v>72</v>
      </c>
      <c r="C56" s="204"/>
      <c r="D56" s="180">
        <f>K34-K14</f>
        <v>95810</v>
      </c>
      <c r="E56" s="180"/>
      <c r="F56" s="205">
        <f t="shared" si="14"/>
        <v>6.729548837166832</v>
      </c>
      <c r="G56" s="103">
        <f t="shared" si="15"/>
        <v>653153</v>
      </c>
      <c r="H56" s="206">
        <f t="shared" si="16"/>
        <v>14.584536331550998</v>
      </c>
      <c r="I56" s="151"/>
      <c r="J56" s="207" t="s">
        <v>72</v>
      </c>
      <c r="K56" s="208"/>
      <c r="L56" s="177">
        <f>W34-W14</f>
        <v>-4321</v>
      </c>
      <c r="M56" s="178"/>
      <c r="N56" s="209">
        <f>(L56/W14)*100</f>
        <v>-5.033197437390798</v>
      </c>
      <c r="O56" s="210"/>
      <c r="P56" s="103">
        <f t="shared" si="19"/>
        <v>-5183</v>
      </c>
      <c r="Q56" s="206">
        <f t="shared" si="20"/>
        <v>-1.9215654288764978</v>
      </c>
      <c r="R56" s="151"/>
      <c r="S56" s="211" t="s">
        <v>72</v>
      </c>
      <c r="T56" s="212"/>
      <c r="U56" s="213"/>
      <c r="V56" s="180">
        <f>Z34-Z14</f>
        <v>91489</v>
      </c>
      <c r="W56" s="180"/>
      <c r="X56" s="209">
        <f>(V56/Z14)*100</f>
        <v>6.060596023638504</v>
      </c>
      <c r="Y56" s="210"/>
      <c r="Z56" s="103">
        <f t="shared" si="23"/>
        <v>647970</v>
      </c>
      <c r="AA56" s="206">
        <f t="shared" si="24"/>
        <v>13.646869225348466</v>
      </c>
    </row>
    <row r="57" spans="2:27" ht="15.75" customHeight="1">
      <c r="B57" s="203" t="s">
        <v>73</v>
      </c>
      <c r="C57" s="204"/>
      <c r="D57" s="180">
        <f>K35-K15</f>
        <v>84318</v>
      </c>
      <c r="E57" s="180"/>
      <c r="F57" s="205">
        <f t="shared" si="14"/>
        <v>6.0151910003987865</v>
      </c>
      <c r="G57" s="103">
        <f t="shared" si="15"/>
        <v>737471</v>
      </c>
      <c r="H57" s="206">
        <f t="shared" si="16"/>
        <v>12.541714532549792</v>
      </c>
      <c r="I57" s="151"/>
      <c r="J57" s="207" t="s">
        <v>114</v>
      </c>
      <c r="K57" s="208"/>
      <c r="L57" s="177">
        <f>W35-W15</f>
        <v>-9744</v>
      </c>
      <c r="M57" s="178"/>
      <c r="N57" s="209">
        <f>(L57/W15)*100</f>
        <v>-18.223302786609313</v>
      </c>
      <c r="O57" s="210"/>
      <c r="P57" s="103">
        <f t="shared" si="19"/>
        <v>-14927</v>
      </c>
      <c r="Q57" s="206">
        <f t="shared" si="20"/>
        <v>-4.618531055266431</v>
      </c>
      <c r="R57" s="151"/>
      <c r="S57" s="211" t="s">
        <v>114</v>
      </c>
      <c r="T57" s="212"/>
      <c r="U57" s="213"/>
      <c r="V57" s="180">
        <f>Z35-Z15</f>
        <v>74574</v>
      </c>
      <c r="W57" s="180"/>
      <c r="X57" s="209">
        <f>(V57/Z15)*100</f>
        <v>5.124582451737571</v>
      </c>
      <c r="Y57" s="210"/>
      <c r="Z57" s="103">
        <f t="shared" si="23"/>
        <v>722544</v>
      </c>
      <c r="AA57" s="206">
        <f t="shared" si="24"/>
        <v>11.647655143363828</v>
      </c>
    </row>
    <row r="58" spans="2:27" ht="15.75" customHeight="1">
      <c r="B58" s="203" t="s">
        <v>74</v>
      </c>
      <c r="C58" s="204"/>
      <c r="D58" s="180">
        <f>K36-K16</f>
        <v>95301</v>
      </c>
      <c r="E58" s="180"/>
      <c r="F58" s="205">
        <f t="shared" si="14"/>
        <v>7.9147343733390025</v>
      </c>
      <c r="G58" s="103">
        <f t="shared" si="15"/>
        <v>832772</v>
      </c>
      <c r="H58" s="206">
        <f t="shared" si="16"/>
        <v>11.755274841722635</v>
      </c>
      <c r="I58" s="151"/>
      <c r="J58" s="207" t="s">
        <v>74</v>
      </c>
      <c r="K58" s="208"/>
      <c r="L58" s="177">
        <f>W36-W16</f>
        <v>353</v>
      </c>
      <c r="M58" s="178"/>
      <c r="N58" s="209">
        <f>(L58/W16)*100</f>
        <v>0.9105212927854729</v>
      </c>
      <c r="O58" s="210"/>
      <c r="P58" s="103">
        <f t="shared" si="19"/>
        <v>-14574</v>
      </c>
      <c r="Q58" s="206">
        <f t="shared" si="20"/>
        <v>-4.02633389231615</v>
      </c>
      <c r="R58" s="151"/>
      <c r="S58" s="211" t="s">
        <v>74</v>
      </c>
      <c r="T58" s="212"/>
      <c r="U58" s="213"/>
      <c r="V58" s="180">
        <f>Z36-Z16</f>
        <v>95654</v>
      </c>
      <c r="W58" s="180"/>
      <c r="X58" s="209">
        <f>(V58/Z16)*100</f>
        <v>7.6962501961194505</v>
      </c>
      <c r="Y58" s="210"/>
      <c r="Z58" s="103">
        <f t="shared" si="23"/>
        <v>818198</v>
      </c>
      <c r="AA58" s="206">
        <f t="shared" si="24"/>
        <v>10.988116367418154</v>
      </c>
    </row>
    <row r="59" spans="2:27" ht="15.75" customHeight="1">
      <c r="B59" s="203" t="s">
        <v>98</v>
      </c>
      <c r="C59" s="204"/>
      <c r="D59" s="180"/>
      <c r="E59" s="180"/>
      <c r="F59" s="205"/>
      <c r="G59" s="103"/>
      <c r="H59" s="206"/>
      <c r="I59" s="151"/>
      <c r="J59" s="207" t="s">
        <v>98</v>
      </c>
      <c r="K59" s="208"/>
      <c r="L59" s="177"/>
      <c r="M59" s="178"/>
      <c r="N59" s="209"/>
      <c r="O59" s="210"/>
      <c r="P59" s="103"/>
      <c r="Q59" s="206"/>
      <c r="R59" s="151"/>
      <c r="S59" s="211" t="s">
        <v>98</v>
      </c>
      <c r="T59" s="212"/>
      <c r="U59" s="213"/>
      <c r="V59" s="180"/>
      <c r="W59" s="180"/>
      <c r="X59" s="209"/>
      <c r="Y59" s="210"/>
      <c r="Z59" s="103"/>
      <c r="AA59" s="206"/>
    </row>
    <row r="60" spans="2:27" ht="15.75" customHeight="1">
      <c r="B60" s="203" t="s">
        <v>99</v>
      </c>
      <c r="C60" s="204"/>
      <c r="D60" s="180"/>
      <c r="E60" s="180"/>
      <c r="F60" s="205"/>
      <c r="G60" s="103"/>
      <c r="H60" s="206"/>
      <c r="I60" s="151"/>
      <c r="J60" s="207" t="s">
        <v>99</v>
      </c>
      <c r="K60" s="208"/>
      <c r="L60" s="177"/>
      <c r="M60" s="178"/>
      <c r="N60" s="209"/>
      <c r="O60" s="210"/>
      <c r="P60" s="103"/>
      <c r="Q60" s="206"/>
      <c r="R60" s="151"/>
      <c r="S60" s="211" t="s">
        <v>99</v>
      </c>
      <c r="T60" s="212"/>
      <c r="U60" s="213"/>
      <c r="V60" s="180"/>
      <c r="W60" s="180"/>
      <c r="X60" s="209"/>
      <c r="Y60" s="210"/>
      <c r="Z60" s="103"/>
      <c r="AA60" s="206"/>
    </row>
    <row r="61" spans="2:27" ht="15" customHeight="1" thickBot="1">
      <c r="B61" s="214" t="s">
        <v>100</v>
      </c>
      <c r="C61" s="215"/>
      <c r="D61" s="180"/>
      <c r="E61" s="180"/>
      <c r="F61" s="205"/>
      <c r="G61" s="103"/>
      <c r="H61" s="206"/>
      <c r="I61" s="216"/>
      <c r="J61" s="217" t="s">
        <v>100</v>
      </c>
      <c r="K61" s="218"/>
      <c r="L61" s="177"/>
      <c r="M61" s="178"/>
      <c r="N61" s="209"/>
      <c r="O61" s="210"/>
      <c r="P61" s="103"/>
      <c r="Q61" s="206"/>
      <c r="R61" s="216"/>
      <c r="S61" s="219" t="s">
        <v>100</v>
      </c>
      <c r="T61" s="220"/>
      <c r="U61" s="221"/>
      <c r="V61" s="180"/>
      <c r="W61" s="180"/>
      <c r="X61" s="209"/>
      <c r="Y61" s="210"/>
      <c r="Z61" s="103"/>
      <c r="AA61" s="206"/>
    </row>
  </sheetData>
  <sheetProtection/>
  <mergeCells count="251">
    <mergeCell ref="X60:Y60"/>
    <mergeCell ref="D61:E61"/>
    <mergeCell ref="J61:K61"/>
    <mergeCell ref="L61:M61"/>
    <mergeCell ref="N61:O61"/>
    <mergeCell ref="S61:U61"/>
    <mergeCell ref="V61:W61"/>
    <mergeCell ref="X61:Y61"/>
    <mergeCell ref="D60:E60"/>
    <mergeCell ref="J60:K60"/>
    <mergeCell ref="L60:M60"/>
    <mergeCell ref="N60:O60"/>
    <mergeCell ref="S60:U60"/>
    <mergeCell ref="V60:W60"/>
    <mergeCell ref="X58:Y58"/>
    <mergeCell ref="D59:E59"/>
    <mergeCell ref="J59:K59"/>
    <mergeCell ref="L59:M59"/>
    <mergeCell ref="N59:O59"/>
    <mergeCell ref="S59:U59"/>
    <mergeCell ref="V59:W59"/>
    <mergeCell ref="X59:Y59"/>
    <mergeCell ref="D58:E58"/>
    <mergeCell ref="J58:K58"/>
    <mergeCell ref="L58:M58"/>
    <mergeCell ref="N58:O58"/>
    <mergeCell ref="S58:U58"/>
    <mergeCell ref="V58:W58"/>
    <mergeCell ref="X56:Y56"/>
    <mergeCell ref="D57:E57"/>
    <mergeCell ref="J57:K57"/>
    <mergeCell ref="L57:M57"/>
    <mergeCell ref="N57:O57"/>
    <mergeCell ref="S57:U57"/>
    <mergeCell ref="V57:W57"/>
    <mergeCell ref="X57:Y57"/>
    <mergeCell ref="D56:E56"/>
    <mergeCell ref="J56:K56"/>
    <mergeCell ref="L56:M56"/>
    <mergeCell ref="N56:O56"/>
    <mergeCell ref="S56:U56"/>
    <mergeCell ref="V56:W56"/>
    <mergeCell ref="X54:Y54"/>
    <mergeCell ref="D55:E55"/>
    <mergeCell ref="J55:K55"/>
    <mergeCell ref="L55:M55"/>
    <mergeCell ref="N55:O55"/>
    <mergeCell ref="S55:U55"/>
    <mergeCell ref="V55:W55"/>
    <mergeCell ref="X55:Y55"/>
    <mergeCell ref="D54:E54"/>
    <mergeCell ref="J54:K54"/>
    <mergeCell ref="L54:M54"/>
    <mergeCell ref="N54:O54"/>
    <mergeCell ref="S54:U54"/>
    <mergeCell ref="V54:W54"/>
    <mergeCell ref="X52:Y52"/>
    <mergeCell ref="D53:E53"/>
    <mergeCell ref="J53:K53"/>
    <mergeCell ref="L53:M53"/>
    <mergeCell ref="N53:O53"/>
    <mergeCell ref="S53:U53"/>
    <mergeCell ref="V53:W53"/>
    <mergeCell ref="X53:Y53"/>
    <mergeCell ref="D52:E52"/>
    <mergeCell ref="J52:K52"/>
    <mergeCell ref="L52:M52"/>
    <mergeCell ref="N52:O52"/>
    <mergeCell ref="S52:U52"/>
    <mergeCell ref="V52:W52"/>
    <mergeCell ref="X50:Y50"/>
    <mergeCell ref="D51:E51"/>
    <mergeCell ref="J51:K51"/>
    <mergeCell ref="L51:M51"/>
    <mergeCell ref="N51:O51"/>
    <mergeCell ref="S51:U51"/>
    <mergeCell ref="V51:W51"/>
    <mergeCell ref="X51:Y51"/>
    <mergeCell ref="D50:E50"/>
    <mergeCell ref="J50:K50"/>
    <mergeCell ref="L50:M50"/>
    <mergeCell ref="N50:O50"/>
    <mergeCell ref="S50:U50"/>
    <mergeCell ref="V50:W50"/>
    <mergeCell ref="V48:W49"/>
    <mergeCell ref="X48:Y49"/>
    <mergeCell ref="Z48:Z49"/>
    <mergeCell ref="AA48:AA49"/>
    <mergeCell ref="D49:E49"/>
    <mergeCell ref="N49:O49"/>
    <mergeCell ref="S47:U49"/>
    <mergeCell ref="V47:Y47"/>
    <mergeCell ref="Z47:AA47"/>
    <mergeCell ref="D48:E48"/>
    <mergeCell ref="F48:F49"/>
    <mergeCell ref="G48:G49"/>
    <mergeCell ref="H48:H49"/>
    <mergeCell ref="L48:M49"/>
    <mergeCell ref="N48:O48"/>
    <mergeCell ref="P48:P49"/>
    <mergeCell ref="B47:C49"/>
    <mergeCell ref="D47:F47"/>
    <mergeCell ref="G47:H47"/>
    <mergeCell ref="J47:K49"/>
    <mergeCell ref="L47:O47"/>
    <mergeCell ref="P47:Q47"/>
    <mergeCell ref="Q48:Q49"/>
    <mergeCell ref="U42:V42"/>
    <mergeCell ref="W42:X42"/>
    <mergeCell ref="Z42:AA42"/>
    <mergeCell ref="B45:AA45"/>
    <mergeCell ref="B46:H46"/>
    <mergeCell ref="J46:Q46"/>
    <mergeCell ref="S46:AA46"/>
    <mergeCell ref="Z40:AA41"/>
    <mergeCell ref="C41:D41"/>
    <mergeCell ref="E41:J41"/>
    <mergeCell ref="N41:O41"/>
    <mergeCell ref="P41:V41"/>
    <mergeCell ref="B42:D42"/>
    <mergeCell ref="I42:J42"/>
    <mergeCell ref="K42:L42"/>
    <mergeCell ref="N42:O42"/>
    <mergeCell ref="Q42:R42"/>
    <mergeCell ref="B40:B41"/>
    <mergeCell ref="I40:J40"/>
    <mergeCell ref="K40:L41"/>
    <mergeCell ref="Q40:R40"/>
    <mergeCell ref="U40:V40"/>
    <mergeCell ref="W40:X41"/>
    <mergeCell ref="I38:J38"/>
    <mergeCell ref="Q38:R38"/>
    <mergeCell ref="U38:V38"/>
    <mergeCell ref="I39:J39"/>
    <mergeCell ref="Q39:R39"/>
    <mergeCell ref="U39:V39"/>
    <mergeCell ref="I36:J36"/>
    <mergeCell ref="Q36:R36"/>
    <mergeCell ref="U36:V36"/>
    <mergeCell ref="I37:J37"/>
    <mergeCell ref="Q37:R37"/>
    <mergeCell ref="U37:V37"/>
    <mergeCell ref="I34:J34"/>
    <mergeCell ref="Q34:R34"/>
    <mergeCell ref="U34:V34"/>
    <mergeCell ref="I35:J35"/>
    <mergeCell ref="Q35:R35"/>
    <mergeCell ref="U35:V35"/>
    <mergeCell ref="I32:J32"/>
    <mergeCell ref="Q32:R32"/>
    <mergeCell ref="U32:V32"/>
    <mergeCell ref="I33:J33"/>
    <mergeCell ref="Q33:R33"/>
    <mergeCell ref="U33:V33"/>
    <mergeCell ref="I30:J30"/>
    <mergeCell ref="Q30:R30"/>
    <mergeCell ref="U30:V30"/>
    <mergeCell ref="I31:J31"/>
    <mergeCell ref="Q31:R31"/>
    <mergeCell ref="U31:V31"/>
    <mergeCell ref="I28:J28"/>
    <mergeCell ref="Q28:R28"/>
    <mergeCell ref="U28:V28"/>
    <mergeCell ref="I29:J29"/>
    <mergeCell ref="Q29:R29"/>
    <mergeCell ref="U29:V29"/>
    <mergeCell ref="K26:L26"/>
    <mergeCell ref="N26:O26"/>
    <mergeCell ref="P26:V26"/>
    <mergeCell ref="W26:X26"/>
    <mergeCell ref="I27:J27"/>
    <mergeCell ref="Q27:R27"/>
    <mergeCell ref="U27:V27"/>
    <mergeCell ref="U22:V22"/>
    <mergeCell ref="W22:X22"/>
    <mergeCell ref="Z22:AA22"/>
    <mergeCell ref="B24:AA24"/>
    <mergeCell ref="B25:B27"/>
    <mergeCell ref="C25:L25"/>
    <mergeCell ref="N25:X25"/>
    <mergeCell ref="Z25:AA26"/>
    <mergeCell ref="C26:D26"/>
    <mergeCell ref="E26:J26"/>
    <mergeCell ref="Z20:AA21"/>
    <mergeCell ref="C21:D21"/>
    <mergeCell ref="E21:J21"/>
    <mergeCell ref="N21:O21"/>
    <mergeCell ref="P21:V21"/>
    <mergeCell ref="B22:D22"/>
    <mergeCell ref="I22:J22"/>
    <mergeCell ref="K22:L22"/>
    <mergeCell ref="N22:O22"/>
    <mergeCell ref="Q22:R22"/>
    <mergeCell ref="B20:B21"/>
    <mergeCell ref="I20:J20"/>
    <mergeCell ref="K20:L21"/>
    <mergeCell ref="Q20:R20"/>
    <mergeCell ref="U20:V20"/>
    <mergeCell ref="W20:X21"/>
    <mergeCell ref="I18:J18"/>
    <mergeCell ref="Q18:R18"/>
    <mergeCell ref="U18:V18"/>
    <mergeCell ref="I19:J19"/>
    <mergeCell ref="Q19:R19"/>
    <mergeCell ref="U19:V19"/>
    <mergeCell ref="I16:J16"/>
    <mergeCell ref="Q16:R16"/>
    <mergeCell ref="U16:V16"/>
    <mergeCell ref="I17:J17"/>
    <mergeCell ref="Q17:R17"/>
    <mergeCell ref="U17:V17"/>
    <mergeCell ref="I14:J14"/>
    <mergeCell ref="Q14:R14"/>
    <mergeCell ref="U14:V14"/>
    <mergeCell ref="I15:J15"/>
    <mergeCell ref="Q15:R15"/>
    <mergeCell ref="U15:V15"/>
    <mergeCell ref="I12:J12"/>
    <mergeCell ref="Q12:R12"/>
    <mergeCell ref="U12:V12"/>
    <mergeCell ref="I13:J13"/>
    <mergeCell ref="Q13:R13"/>
    <mergeCell ref="U13:V13"/>
    <mergeCell ref="I10:J10"/>
    <mergeCell ref="Q10:R10"/>
    <mergeCell ref="U10:V10"/>
    <mergeCell ref="I11:J11"/>
    <mergeCell ref="Q11:R11"/>
    <mergeCell ref="U11:V11"/>
    <mergeCell ref="I8:J8"/>
    <mergeCell ref="Q8:R8"/>
    <mergeCell ref="U8:V8"/>
    <mergeCell ref="I9:J9"/>
    <mergeCell ref="Q9:R9"/>
    <mergeCell ref="U9:V9"/>
    <mergeCell ref="N6:O6"/>
    <mergeCell ref="P6:V6"/>
    <mergeCell ref="W6:X6"/>
    <mergeCell ref="I7:J7"/>
    <mergeCell ref="Q7:R7"/>
    <mergeCell ref="U7:V7"/>
    <mergeCell ref="B1:AA1"/>
    <mergeCell ref="B2:AA2"/>
    <mergeCell ref="B4:AA4"/>
    <mergeCell ref="B5:B7"/>
    <mergeCell ref="C5:L5"/>
    <mergeCell ref="N5:X5"/>
    <mergeCell ref="Z5:AA6"/>
    <mergeCell ref="C6:D6"/>
    <mergeCell ref="E6:J6"/>
    <mergeCell ref="K6:L6"/>
  </mergeCells>
  <conditionalFormatting sqref="D50:I61 L50:Q61 V50:AA6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TUROB </cp:lastModifiedBy>
  <cp:lastPrinted>2010-10-04T06:35:13Z</cp:lastPrinted>
  <dcterms:created xsi:type="dcterms:W3CDTF">2010-10-04T06:10:22Z</dcterms:created>
  <dcterms:modified xsi:type="dcterms:W3CDTF">2010-10-06T08:52:22Z</dcterms:modified>
  <cp:category/>
  <cp:version/>
  <cp:contentType/>
  <cp:contentStatus/>
</cp:coreProperties>
</file>