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<sst xmlns="http://schemas.openxmlformats.org/spreadsheetml/2006/main" count="315" uniqueCount="82">
  <si>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</si>
  <si>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</si>
  <si>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</si>
  <si>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</si>
  <si>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</si>
  <si>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</si>
  <si>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</si>
  <si>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</si>
  <si>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</si>
  <si>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</si>
  <si>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</si>
  <si>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</si>
  <si>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</si>
  <si>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</si>
  <si>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</si>
  <si>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</si>
  <si>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</si>
  <si>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</si>
  <si>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</si>
  <si>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</si>
  <si>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</si>
  <si>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</si>
  <si>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</si>
  <si>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</si>
  <si>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</si>
  <si>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</si>
  <si>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</si>
  <si>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</si>
  <si>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</si>
  <si>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</si>
  <si>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</si>
  <si>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</si>
  <si>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</si>
  <si>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</si>
  <si>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</si>
  <si>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</si>
  <si>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</si>
  <si>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</si>
  <si>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</si>
  <si>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</si>
  <si>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</si>
  <si>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</si>
  <si>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</si>
  <si>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</si>
  <si>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</si>
  <si>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</si>
  <si>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</si>
  <si>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</si>
  <si>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</si>
  <si>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</si>
  <si>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</si>
  <si>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</si>
  <si>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</si>
  <si>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</si>
  <si>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</si>
  <si>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</si>
  <si>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</si>
  <si>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</si>
  <si>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</si>
  <si>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</si>
  <si>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</si>
  <si>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</si>
  <si>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</si>
  <si>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</si>
  <si>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</si>
  <si>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</si>
  <si>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</si>
  <si>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</si>
  <si>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</si>
  <si>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</si>
  <si>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</si>
  <si>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</si>
  <si>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</si>
  <si>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Şanlıurfa GAP</t>
  </si>
  <si>
    <t xml:space="preserve"> 2021/2020 (%)</t>
  </si>
  <si>
    <t>Erzincan Yıldırım Akbulut</t>
  </si>
  <si>
    <t xml:space="preserve">2020 AĞUSTOS SONU
</t>
  </si>
  <si>
    <t>2021 AĞUSTOS SONU
(Kesin Olmayan)</t>
  </si>
  <si>
    <t>TÜROB ÇALIŞMASI                                                                                                       TEKİL YOLCU SAYISI (DHMİ VERİLERİ / 2)</t>
  </si>
  <si>
    <t>2021/2020 Fark</t>
  </si>
  <si>
    <t>OCAK-AĞUSTOS 2021 (243 GÜN)</t>
  </si>
  <si>
    <t>Ocak-Ağustos 2021 Günlük Yolcu Sayısı</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</si>
</sst>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 numFmtId="170" formatCode="&quot;Evet&quot;;&quot;Evet&quot;;&quot;Hayır&quot;"/>
    <numFmt numFmtId="171" formatCode="&quot;Doğru&quot;;&quot;Doğru&quot;;&quot;Yanlış&quot;"/>
    <numFmt numFmtId="172" formatCode="&quot;Açık&quot;;&quot;Açık&quot;;&quot;Kapalı&quot;"/>
    <numFmt numFmtId="173" formatCode="[$¥€-2]\ #,##0.00_);[Red]\([$€-2]\ #,##0.00\)"/>
    <numFmt numFmtId="174" formatCode="_-* #,##0\ &quot;₺&quot;_-;\-* #,##0\ &quot;₺&quot;_-;_-* &quot;-&quot;\ &quot;₺&quot;_-;_-@_-"/>
    <numFmt numFmtId="175" formatCode="_-* #,##0_-;\-* #,##0_-;_-* &quot;-&quot;_-;_-@_-"/>
    <numFmt numFmtId="176" formatCode="_-* #,##0.00\ &quot;₺&quot;_-;\-* #,##0.00\ &quot;₺&quot;_-;_-* &quot;-&quot;??\ &quot;₺&quot;_-;_-@_-"/>
    <numFmt numFmtId="177" formatCode="_-* #,##0.00_-;\-* #,##0.00_-;_-* &quot;-&quot;??_-;_-@_-"/>
  </numFmts>
  <fonts count="47">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
      <b/>
      <sz val="14"/>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theme="2"/>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5">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3"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4"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16" borderId="0" xfId="41" applyNumberFormat="1" applyFont="1" applyFill="1" applyBorder="1" applyAlignment="1">
      <alignment horizontal="right" vertical="center"/>
    </xf>
    <xf numFmtId="166" fontId="9" fillId="34" borderId="12" xfId="41" applyNumberFormat="1" applyFont="1" applyFill="1" applyBorder="1" applyAlignment="1">
      <alignment horizontal="right" vertical="center"/>
    </xf>
    <xf numFmtId="166" fontId="9" fillId="16" borderId="12"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5" fillId="16" borderId="19" xfId="56" applyNumberFormat="1" applyFont="1" applyFill="1" applyBorder="1" applyAlignment="1">
      <alignment horizontal="center" vertical="center"/>
    </xf>
    <xf numFmtId="165" fontId="45" fillId="16" borderId="18" xfId="56" applyNumberFormat="1" applyFont="1" applyFill="1" applyBorder="1" applyAlignment="1">
      <alignment horizontal="center" vertical="center"/>
    </xf>
    <xf numFmtId="165" fontId="45"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3" fontId="0" fillId="0" borderId="23" xfId="0" applyNumberFormat="1" applyBorder="1" applyAlignment="1">
      <alignment/>
    </xf>
    <xf numFmtId="0" fontId="0" fillId="0" borderId="23" xfId="0" applyBorder="1" applyAlignment="1">
      <alignment/>
    </xf>
    <xf numFmtId="0" fontId="40" fillId="0" borderId="23" xfId="0" applyFont="1" applyBorder="1" applyAlignment="1">
      <alignment horizontal="center"/>
    </xf>
    <xf numFmtId="0" fontId="40" fillId="3" borderId="23" xfId="0" applyFont="1" applyFill="1" applyBorder="1" applyAlignment="1">
      <alignment horizontal="center" vertical="center" wrapText="1"/>
    </xf>
    <xf numFmtId="0" fontId="46" fillId="40" borderId="23" xfId="0" applyFont="1" applyFill="1" applyBorder="1" applyAlignment="1">
      <alignment horizontal="center" vertical="center" wrapText="1"/>
    </xf>
    <xf numFmtId="0" fontId="40" fillId="41" borderId="23" xfId="0" applyFont="1" applyFill="1" applyBorder="1" applyAlignment="1">
      <alignment horizontal="center" vertical="center" wrapText="1"/>
    </xf>
    <xf numFmtId="3" fontId="0" fillId="13" borderId="23" xfId="0" applyNumberFormat="1" applyFill="1" applyBorder="1" applyAlignment="1">
      <alignment/>
    </xf>
    <xf numFmtId="3" fontId="0" fillId="3" borderId="23" xfId="0" applyNumberFormat="1" applyFill="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A1">
      <selection activeCell="M11" sqref="M11"/>
    </sheetView>
  </sheetViews>
  <sheetFormatPr defaultColWidth="9.140625" defaultRowHeight="15"/>
  <cols>
    <col min="1" max="1" width="41.140625" style="0" bestFit="1" customWidth="1"/>
    <col min="2" max="10" width="14.28125" style="0" customWidth="1"/>
    <col min="12" max="12" width="11.421875" style="0" customWidth="1"/>
    <col min="13" max="13" width="12.140625" style="0" customWidth="1"/>
    <col min="14" max="14" width="10.7109375" style="0" customWidth="1"/>
    <col min="15" max="16" width="11.00390625" style="0" customWidth="1"/>
    <col min="17" max="17" width="11.140625" style="0" customWidth="1"/>
  </cols>
  <sheetData>
    <row r="1" spans="1:19" ht="25.5" customHeight="1">
      <c r="A1" s="51" t="s">
        <v>58</v>
      </c>
      <c r="B1" s="52"/>
      <c r="C1" s="52"/>
      <c r="D1" s="52"/>
      <c r="E1" s="52"/>
      <c r="F1" s="52"/>
      <c r="G1" s="52"/>
      <c r="H1" s="52"/>
      <c r="I1" s="52"/>
      <c r="J1" s="53"/>
      <c r="L1" s="71" t="s">
        <v>80</v>
      </c>
      <c r="M1" s="71"/>
      <c r="N1" s="71"/>
      <c r="O1" s="71"/>
      <c r="P1" s="71"/>
      <c r="Q1" s="71"/>
      <c r="R1" s="71"/>
      <c r="S1" s="71"/>
    </row>
    <row r="2" spans="1:19" ht="35.25" customHeight="1">
      <c r="A2" s="65" t="s">
        <v>1</v>
      </c>
      <c r="B2" s="56" t="s">
        <v>76</v>
      </c>
      <c r="C2" s="56"/>
      <c r="D2" s="56"/>
      <c r="E2" s="56" t="s">
        <v>77</v>
      </c>
      <c r="F2" s="56"/>
      <c r="G2" s="56"/>
      <c r="H2" s="57" t="s">
        <v>74</v>
      </c>
      <c r="I2" s="57"/>
      <c r="J2" s="58"/>
      <c r="L2" s="72" t="s">
        <v>78</v>
      </c>
      <c r="M2" s="72"/>
      <c r="N2" s="72"/>
      <c r="O2" s="72"/>
      <c r="P2" s="72"/>
      <c r="Q2" s="72"/>
      <c r="R2" s="70" t="s">
        <v>81</v>
      </c>
      <c r="S2" s="70"/>
    </row>
    <row r="3" spans="1:19" ht="15">
      <c r="A3" s="66"/>
      <c r="B3" s="1" t="s">
        <v>2</v>
      </c>
      <c r="C3" s="1" t="s">
        <v>3</v>
      </c>
      <c r="D3" s="1" t="s">
        <v>4</v>
      </c>
      <c r="E3" s="1" t="s">
        <v>2</v>
      </c>
      <c r="F3" s="1" t="s">
        <v>3</v>
      </c>
      <c r="G3" s="1" t="s">
        <v>4</v>
      </c>
      <c r="H3" s="1" t="s">
        <v>2</v>
      </c>
      <c r="I3" s="1" t="s">
        <v>3</v>
      </c>
      <c r="J3" s="2" t="s">
        <v>4</v>
      </c>
      <c r="L3" s="69">
        <v>2020</v>
      </c>
      <c r="M3" s="69"/>
      <c r="N3" s="69">
        <v>2021</v>
      </c>
      <c r="O3" s="69"/>
      <c r="P3" s="69" t="s">
        <v>79</v>
      </c>
      <c r="Q3" s="69"/>
      <c r="R3" s="70"/>
      <c r="S3" s="70"/>
    </row>
    <row r="4" spans="1:19" ht="15">
      <c r="A4" s="10" t="s">
        <v>5</v>
      </c>
      <c r="B4" s="3">
        <v>0</v>
      </c>
      <c r="C4" s="3">
        <v>0</v>
      </c>
      <c r="D4" s="3">
        <v>0</v>
      </c>
      <c r="E4" s="3">
        <v>0</v>
      </c>
      <c r="F4" s="3">
        <v>0</v>
      </c>
      <c r="G4" s="3">
        <v>0</v>
      </c>
      <c r="H4" s="4"/>
      <c r="I4" s="4"/>
      <c r="J4" s="5"/>
      <c r="L4" s="68" t="s">
        <v>2</v>
      </c>
      <c r="M4" s="68" t="s">
        <v>3</v>
      </c>
      <c r="N4" s="68" t="s">
        <v>2</v>
      </c>
      <c r="O4" s="68" t="s">
        <v>3</v>
      </c>
      <c r="P4" s="68" t="s">
        <v>2</v>
      </c>
      <c r="Q4" s="68" t="s">
        <v>3</v>
      </c>
      <c r="R4" s="68" t="s">
        <v>2</v>
      </c>
      <c r="S4" s="68" t="s">
        <v>3</v>
      </c>
    </row>
    <row r="5" spans="1:19" ht="15">
      <c r="A5" s="6" t="s">
        <v>68</v>
      </c>
      <c r="B5" s="7">
        <v>5250229</v>
      </c>
      <c r="C5" s="7">
        <v>10995906</v>
      </c>
      <c r="D5" s="7">
        <v>16246135</v>
      </c>
      <c r="E5" s="7">
        <v>6291783</v>
      </c>
      <c r="F5" s="7">
        <v>14680714</v>
      </c>
      <c r="G5" s="7">
        <v>20972497</v>
      </c>
      <c r="H5" s="8">
        <f>+_xlfn.IFERROR(((E5-B5)/B5)*100,0)</f>
        <v>19.838258483582337</v>
      </c>
      <c r="I5" s="8">
        <f>+_xlfn.IFERROR(((F5-C5)/C5)*100,0)</f>
        <v>33.51072662861978</v>
      </c>
      <c r="J5" s="9">
        <f>+_xlfn.IFERROR(((G5-D5)/D5)*100,0)</f>
        <v>29.092224088991014</v>
      </c>
      <c r="L5" s="67">
        <f>B5/2</f>
        <v>2625114.5</v>
      </c>
      <c r="M5" s="67">
        <f>C5/2</f>
        <v>5497953</v>
      </c>
      <c r="N5" s="67">
        <f>E5/2</f>
        <v>3145891.5</v>
      </c>
      <c r="O5" s="67">
        <f>F5/2</f>
        <v>7340357</v>
      </c>
      <c r="P5" s="67">
        <f>N5-L5</f>
        <v>520777</v>
      </c>
      <c r="Q5" s="67">
        <f>O5-M5</f>
        <v>1842404</v>
      </c>
      <c r="R5" s="67">
        <f>N5/243</f>
        <v>12946.055555555555</v>
      </c>
      <c r="S5" s="67">
        <f>O5/243</f>
        <v>30207.230452674896</v>
      </c>
    </row>
    <row r="6" spans="1:19" ht="15">
      <c r="A6" s="10" t="s">
        <v>52</v>
      </c>
      <c r="B6" s="3">
        <v>7109524</v>
      </c>
      <c r="C6" s="3">
        <v>3481690</v>
      </c>
      <c r="D6" s="3">
        <v>10591214</v>
      </c>
      <c r="E6" s="3">
        <v>10219618</v>
      </c>
      <c r="F6" s="3">
        <v>4693570</v>
      </c>
      <c r="G6" s="3">
        <v>14913188</v>
      </c>
      <c r="H6" s="4">
        <f aca="true" t="shared" si="0" ref="H6:H59">+_xlfn.IFERROR(((E6-B6)/B6)*100,0)</f>
        <v>43.74546031492404</v>
      </c>
      <c r="I6" s="4">
        <f aca="true" t="shared" si="1" ref="I6:I59">+_xlfn.IFERROR(((F6-C6)/C6)*100,0)</f>
        <v>34.807234417768385</v>
      </c>
      <c r="J6" s="5">
        <f aca="true" t="shared" si="2" ref="J6:J59">+_xlfn.IFERROR(((G6-D6)/D6)*100,0)</f>
        <v>40.8071633714511</v>
      </c>
      <c r="L6" s="67">
        <f aca="true" t="shared" si="3" ref="L6:M61">B6/2</f>
        <v>3554762</v>
      </c>
      <c r="M6" s="67">
        <f t="shared" si="3"/>
        <v>1740845</v>
      </c>
      <c r="N6" s="67">
        <f aca="true" t="shared" si="4" ref="N6:O61">E6/2</f>
        <v>5109809</v>
      </c>
      <c r="O6" s="67">
        <f t="shared" si="4"/>
        <v>2346785</v>
      </c>
      <c r="P6" s="67">
        <f aca="true" t="shared" si="5" ref="P6:Q61">N6-L6</f>
        <v>1555047</v>
      </c>
      <c r="Q6" s="67">
        <f t="shared" si="5"/>
        <v>605940</v>
      </c>
      <c r="R6" s="67">
        <f>N6/243</f>
        <v>21028.020576131687</v>
      </c>
      <c r="S6" s="67">
        <f>O6/243</f>
        <v>9657.551440329218</v>
      </c>
    </row>
    <row r="7" spans="1:19" ht="15">
      <c r="A7" s="6" t="s">
        <v>6</v>
      </c>
      <c r="B7" s="7">
        <v>3090971</v>
      </c>
      <c r="C7" s="7">
        <v>589796</v>
      </c>
      <c r="D7" s="7">
        <v>3680767</v>
      </c>
      <c r="E7" s="7">
        <v>3519416</v>
      </c>
      <c r="F7" s="7">
        <v>722018</v>
      </c>
      <c r="G7" s="7">
        <v>4241434</v>
      </c>
      <c r="H7" s="8">
        <f t="shared" si="0"/>
        <v>13.861178251106207</v>
      </c>
      <c r="I7" s="8">
        <f t="shared" si="1"/>
        <v>22.418259872905207</v>
      </c>
      <c r="J7" s="9">
        <f t="shared" si="2"/>
        <v>15.232341520123388</v>
      </c>
      <c r="L7" s="67">
        <f t="shared" si="3"/>
        <v>1545485.5</v>
      </c>
      <c r="M7" s="67">
        <f t="shared" si="3"/>
        <v>294898</v>
      </c>
      <c r="N7" s="67">
        <f t="shared" si="4"/>
        <v>1759708</v>
      </c>
      <c r="O7" s="67">
        <f t="shared" si="4"/>
        <v>361009</v>
      </c>
      <c r="P7" s="67">
        <f t="shared" si="5"/>
        <v>214222.5</v>
      </c>
      <c r="Q7" s="67">
        <f t="shared" si="5"/>
        <v>66111</v>
      </c>
      <c r="R7" s="67">
        <f>N7/243</f>
        <v>7241.59670781893</v>
      </c>
      <c r="S7" s="67">
        <f>O7/243</f>
        <v>1485.633744855967</v>
      </c>
    </row>
    <row r="8" spans="1:19" ht="15">
      <c r="A8" s="10" t="s">
        <v>7</v>
      </c>
      <c r="B8" s="3">
        <v>2967680</v>
      </c>
      <c r="C8" s="3">
        <v>709399</v>
      </c>
      <c r="D8" s="3">
        <v>3677079</v>
      </c>
      <c r="E8" s="3">
        <v>3562581</v>
      </c>
      <c r="F8" s="3">
        <v>1020638</v>
      </c>
      <c r="G8" s="3">
        <v>4583219</v>
      </c>
      <c r="H8" s="4">
        <f t="shared" si="0"/>
        <v>20.045995525124003</v>
      </c>
      <c r="I8" s="4">
        <f t="shared" si="1"/>
        <v>43.873616963091294</v>
      </c>
      <c r="J8" s="5">
        <f t="shared" si="2"/>
        <v>24.642929890818227</v>
      </c>
      <c r="L8" s="67">
        <f t="shared" si="3"/>
        <v>1483840</v>
      </c>
      <c r="M8" s="67">
        <f t="shared" si="3"/>
        <v>354699.5</v>
      </c>
      <c r="N8" s="67">
        <f t="shared" si="4"/>
        <v>1781290.5</v>
      </c>
      <c r="O8" s="67">
        <f t="shared" si="4"/>
        <v>510319</v>
      </c>
      <c r="P8" s="67">
        <f t="shared" si="5"/>
        <v>297450.5</v>
      </c>
      <c r="Q8" s="67">
        <f t="shared" si="5"/>
        <v>155619.5</v>
      </c>
      <c r="R8" s="67">
        <f aca="true" t="shared" si="6" ref="R8:R59">N8/243</f>
        <v>7330.413580246914</v>
      </c>
      <c r="S8" s="67">
        <f aca="true" t="shared" si="7" ref="S8:S59">O8/243</f>
        <v>2100.0781893004114</v>
      </c>
    </row>
    <row r="9" spans="1:19" ht="15">
      <c r="A9" s="6" t="s">
        <v>8</v>
      </c>
      <c r="B9" s="7">
        <v>2021915</v>
      </c>
      <c r="C9" s="7">
        <v>2799116</v>
      </c>
      <c r="D9" s="7">
        <v>4821031</v>
      </c>
      <c r="E9" s="7">
        <v>2906671</v>
      </c>
      <c r="F9" s="7">
        <v>9526737</v>
      </c>
      <c r="G9" s="7">
        <v>12433408</v>
      </c>
      <c r="H9" s="8">
        <f t="shared" si="0"/>
        <v>43.758318228016506</v>
      </c>
      <c r="I9" s="8">
        <f t="shared" si="1"/>
        <v>240.34805988747877</v>
      </c>
      <c r="J9" s="9">
        <f t="shared" si="2"/>
        <v>157.89935804187942</v>
      </c>
      <c r="L9" s="67">
        <f t="shared" si="3"/>
        <v>1010957.5</v>
      </c>
      <c r="M9" s="67">
        <f t="shared" si="3"/>
        <v>1399558</v>
      </c>
      <c r="N9" s="67">
        <f t="shared" si="4"/>
        <v>1453335.5</v>
      </c>
      <c r="O9" s="67">
        <f t="shared" si="4"/>
        <v>4763368.5</v>
      </c>
      <c r="P9" s="67">
        <f t="shared" si="5"/>
        <v>442378</v>
      </c>
      <c r="Q9" s="67">
        <f t="shared" si="5"/>
        <v>3363810.5</v>
      </c>
      <c r="R9" s="67">
        <f t="shared" si="6"/>
        <v>5980.8045267489715</v>
      </c>
      <c r="S9" s="67">
        <f t="shared" si="7"/>
        <v>19602.33950617284</v>
      </c>
    </row>
    <row r="10" spans="1:19" ht="15">
      <c r="A10" s="10" t="s">
        <v>53</v>
      </c>
      <c r="B10" s="3">
        <v>135553</v>
      </c>
      <c r="C10" s="3">
        <v>19957</v>
      </c>
      <c r="D10" s="3">
        <v>155510</v>
      </c>
      <c r="E10" s="3">
        <v>236431</v>
      </c>
      <c r="F10" s="3">
        <v>122914</v>
      </c>
      <c r="G10" s="3">
        <v>359345</v>
      </c>
      <c r="H10" s="4">
        <f t="shared" si="0"/>
        <v>74.4195997137651</v>
      </c>
      <c r="I10" s="4">
        <f t="shared" si="1"/>
        <v>515.8941724708122</v>
      </c>
      <c r="J10" s="5">
        <f t="shared" si="2"/>
        <v>131.07517201466143</v>
      </c>
      <c r="L10" s="67">
        <f t="shared" si="3"/>
        <v>67776.5</v>
      </c>
      <c r="M10" s="67">
        <f t="shared" si="3"/>
        <v>9978.5</v>
      </c>
      <c r="N10" s="67">
        <f t="shared" si="4"/>
        <v>118215.5</v>
      </c>
      <c r="O10" s="67">
        <f t="shared" si="4"/>
        <v>61457</v>
      </c>
      <c r="P10" s="67">
        <f t="shared" si="5"/>
        <v>50439</v>
      </c>
      <c r="Q10" s="67">
        <f t="shared" si="5"/>
        <v>51478.5</v>
      </c>
      <c r="R10" s="67">
        <f t="shared" si="6"/>
        <v>486.4835390946502</v>
      </c>
      <c r="S10" s="67">
        <f t="shared" si="7"/>
        <v>252.90946502057614</v>
      </c>
    </row>
    <row r="11" spans="1:19" ht="15">
      <c r="A11" s="6" t="s">
        <v>9</v>
      </c>
      <c r="B11" s="7">
        <v>445817</v>
      </c>
      <c r="C11" s="7">
        <v>331764</v>
      </c>
      <c r="D11" s="7">
        <v>777581</v>
      </c>
      <c r="E11" s="7">
        <v>975727</v>
      </c>
      <c r="F11" s="7">
        <v>482025</v>
      </c>
      <c r="G11" s="7">
        <v>1457752</v>
      </c>
      <c r="H11" s="8">
        <f t="shared" si="0"/>
        <v>118.86267235210862</v>
      </c>
      <c r="I11" s="8">
        <f t="shared" si="1"/>
        <v>45.291532535175605</v>
      </c>
      <c r="J11" s="9">
        <f t="shared" si="2"/>
        <v>87.47268773285356</v>
      </c>
      <c r="L11" s="67">
        <f t="shared" si="3"/>
        <v>222908.5</v>
      </c>
      <c r="M11" s="67">
        <f t="shared" si="3"/>
        <v>165882</v>
      </c>
      <c r="N11" s="67">
        <f t="shared" si="4"/>
        <v>487863.5</v>
      </c>
      <c r="O11" s="67">
        <f t="shared" si="4"/>
        <v>241012.5</v>
      </c>
      <c r="P11" s="67">
        <f t="shared" si="5"/>
        <v>264955</v>
      </c>
      <c r="Q11" s="67">
        <f t="shared" si="5"/>
        <v>75130.5</v>
      </c>
      <c r="R11" s="67">
        <f t="shared" si="6"/>
        <v>2007.6687242798355</v>
      </c>
      <c r="S11" s="67">
        <f t="shared" si="7"/>
        <v>991.820987654321</v>
      </c>
    </row>
    <row r="12" spans="1:19" ht="15">
      <c r="A12" s="10" t="s">
        <v>10</v>
      </c>
      <c r="B12" s="3">
        <v>632959</v>
      </c>
      <c r="C12" s="3">
        <v>182107</v>
      </c>
      <c r="D12" s="3">
        <v>815066</v>
      </c>
      <c r="E12" s="3">
        <v>1323820</v>
      </c>
      <c r="F12" s="3">
        <v>683644</v>
      </c>
      <c r="G12" s="3">
        <v>2007464</v>
      </c>
      <c r="H12" s="4">
        <f t="shared" si="0"/>
        <v>109.14782790038532</v>
      </c>
      <c r="I12" s="4">
        <f t="shared" si="1"/>
        <v>275.4078646070717</v>
      </c>
      <c r="J12" s="5">
        <f t="shared" si="2"/>
        <v>146.294655892897</v>
      </c>
      <c r="L12" s="67">
        <f t="shared" si="3"/>
        <v>316479.5</v>
      </c>
      <c r="M12" s="67">
        <f t="shared" si="3"/>
        <v>91053.5</v>
      </c>
      <c r="N12" s="67">
        <f t="shared" si="4"/>
        <v>661910</v>
      </c>
      <c r="O12" s="67">
        <f t="shared" si="4"/>
        <v>341822</v>
      </c>
      <c r="P12" s="67">
        <f t="shared" si="5"/>
        <v>345430.5</v>
      </c>
      <c r="Q12" s="67">
        <f t="shared" si="5"/>
        <v>250768.5</v>
      </c>
      <c r="R12" s="67">
        <f t="shared" si="6"/>
        <v>2723.909465020576</v>
      </c>
      <c r="S12" s="67">
        <f t="shared" si="7"/>
        <v>1406.6748971193415</v>
      </c>
    </row>
    <row r="13" spans="1:19" ht="15">
      <c r="A13" s="6" t="s">
        <v>11</v>
      </c>
      <c r="B13" s="7">
        <v>1499353</v>
      </c>
      <c r="C13" s="7">
        <v>187344</v>
      </c>
      <c r="D13" s="7">
        <v>1686697</v>
      </c>
      <c r="E13" s="7">
        <v>1821773</v>
      </c>
      <c r="F13" s="7">
        <v>193951</v>
      </c>
      <c r="G13" s="7">
        <v>2015724</v>
      </c>
      <c r="H13" s="8">
        <f t="shared" si="0"/>
        <v>21.503942033663854</v>
      </c>
      <c r="I13" s="8">
        <f t="shared" si="1"/>
        <v>3.526667520710564</v>
      </c>
      <c r="J13" s="9">
        <f t="shared" si="2"/>
        <v>19.507178823463846</v>
      </c>
      <c r="L13" s="67">
        <f t="shared" si="3"/>
        <v>749676.5</v>
      </c>
      <c r="M13" s="67">
        <f t="shared" si="3"/>
        <v>93672</v>
      </c>
      <c r="N13" s="67">
        <f t="shared" si="4"/>
        <v>910886.5</v>
      </c>
      <c r="O13" s="67">
        <f t="shared" si="4"/>
        <v>96975.5</v>
      </c>
      <c r="P13" s="67">
        <f t="shared" si="5"/>
        <v>161210</v>
      </c>
      <c r="Q13" s="67">
        <f t="shared" si="5"/>
        <v>3303.5</v>
      </c>
      <c r="R13" s="67">
        <f t="shared" si="6"/>
        <v>3748.5041152263375</v>
      </c>
      <c r="S13" s="67">
        <f t="shared" si="7"/>
        <v>399.0761316872428</v>
      </c>
    </row>
    <row r="14" spans="1:19" ht="15">
      <c r="A14" s="10" t="s">
        <v>12</v>
      </c>
      <c r="B14" s="3">
        <v>1144833</v>
      </c>
      <c r="C14" s="3">
        <v>44519</v>
      </c>
      <c r="D14" s="3">
        <v>1189352</v>
      </c>
      <c r="E14" s="3">
        <v>1490263</v>
      </c>
      <c r="F14" s="3">
        <v>160936</v>
      </c>
      <c r="G14" s="3">
        <v>1651199</v>
      </c>
      <c r="H14" s="4">
        <f t="shared" si="0"/>
        <v>30.172959724256724</v>
      </c>
      <c r="I14" s="4">
        <f t="shared" si="1"/>
        <v>261.49958444709</v>
      </c>
      <c r="J14" s="5">
        <f t="shared" si="2"/>
        <v>38.83181766205463</v>
      </c>
      <c r="L14" s="67">
        <f t="shared" si="3"/>
        <v>572416.5</v>
      </c>
      <c r="M14" s="67">
        <f t="shared" si="3"/>
        <v>22259.5</v>
      </c>
      <c r="N14" s="67">
        <f t="shared" si="4"/>
        <v>745131.5</v>
      </c>
      <c r="O14" s="67">
        <f t="shared" si="4"/>
        <v>80468</v>
      </c>
      <c r="P14" s="67">
        <f t="shared" si="5"/>
        <v>172715</v>
      </c>
      <c r="Q14" s="67">
        <f t="shared" si="5"/>
        <v>58208.5</v>
      </c>
      <c r="R14" s="67">
        <f t="shared" si="6"/>
        <v>3066.3847736625517</v>
      </c>
      <c r="S14" s="67">
        <f t="shared" si="7"/>
        <v>331.1440329218107</v>
      </c>
    </row>
    <row r="15" spans="1:19" ht="15">
      <c r="A15" s="6" t="s">
        <v>13</v>
      </c>
      <c r="B15" s="7">
        <v>344777</v>
      </c>
      <c r="C15" s="7">
        <v>2121</v>
      </c>
      <c r="D15" s="7">
        <v>346898</v>
      </c>
      <c r="E15" s="7">
        <v>497113</v>
      </c>
      <c r="F15" s="7">
        <v>2125</v>
      </c>
      <c r="G15" s="7">
        <v>499238</v>
      </c>
      <c r="H15" s="8">
        <f t="shared" si="0"/>
        <v>44.18392178132532</v>
      </c>
      <c r="I15" s="8">
        <f t="shared" si="1"/>
        <v>0.1885902876001886</v>
      </c>
      <c r="J15" s="9">
        <f t="shared" si="2"/>
        <v>43.91492600130298</v>
      </c>
      <c r="L15" s="67">
        <f t="shared" si="3"/>
        <v>172388.5</v>
      </c>
      <c r="M15" s="67">
        <f t="shared" si="3"/>
        <v>1060.5</v>
      </c>
      <c r="N15" s="67">
        <f t="shared" si="4"/>
        <v>248556.5</v>
      </c>
      <c r="O15" s="67">
        <f t="shared" si="4"/>
        <v>1062.5</v>
      </c>
      <c r="P15" s="67">
        <f t="shared" si="5"/>
        <v>76168</v>
      </c>
      <c r="Q15" s="67">
        <f t="shared" si="5"/>
        <v>2</v>
      </c>
      <c r="R15" s="67">
        <f t="shared" si="6"/>
        <v>1022.866255144033</v>
      </c>
      <c r="S15" s="67">
        <f t="shared" si="7"/>
        <v>4.372427983539095</v>
      </c>
    </row>
    <row r="16" spans="1:19" ht="15">
      <c r="A16" s="10" t="s">
        <v>14</v>
      </c>
      <c r="B16" s="3">
        <v>793705</v>
      </c>
      <c r="C16" s="3">
        <v>101860</v>
      </c>
      <c r="D16" s="3">
        <v>895565</v>
      </c>
      <c r="E16" s="3">
        <v>1015630</v>
      </c>
      <c r="F16" s="3">
        <v>82667</v>
      </c>
      <c r="G16" s="3">
        <v>1098297</v>
      </c>
      <c r="H16" s="4">
        <f t="shared" si="0"/>
        <v>27.960640288268312</v>
      </c>
      <c r="I16" s="4">
        <f t="shared" si="1"/>
        <v>-18.842528961319456</v>
      </c>
      <c r="J16" s="5">
        <f t="shared" si="2"/>
        <v>22.637329507070955</v>
      </c>
      <c r="L16" s="67">
        <f t="shared" si="3"/>
        <v>396852.5</v>
      </c>
      <c r="M16" s="67">
        <f t="shared" si="3"/>
        <v>50930</v>
      </c>
      <c r="N16" s="67">
        <f t="shared" si="4"/>
        <v>507815</v>
      </c>
      <c r="O16" s="67">
        <f t="shared" si="4"/>
        <v>41333.5</v>
      </c>
      <c r="P16" s="67">
        <f t="shared" si="5"/>
        <v>110962.5</v>
      </c>
      <c r="Q16" s="67">
        <f t="shared" si="5"/>
        <v>-9596.5</v>
      </c>
      <c r="R16" s="67">
        <f t="shared" si="6"/>
        <v>2089.7736625514403</v>
      </c>
      <c r="S16" s="67">
        <f t="shared" si="7"/>
        <v>170.09670781893004</v>
      </c>
    </row>
    <row r="17" spans="1:19" ht="15">
      <c r="A17" s="6" t="s">
        <v>15</v>
      </c>
      <c r="B17" s="7">
        <v>86050</v>
      </c>
      <c r="C17" s="7">
        <v>1295</v>
      </c>
      <c r="D17" s="7">
        <v>87345</v>
      </c>
      <c r="E17" s="7">
        <v>77503</v>
      </c>
      <c r="F17" s="7">
        <v>0</v>
      </c>
      <c r="G17" s="7">
        <v>77503</v>
      </c>
      <c r="H17" s="8">
        <f t="shared" si="0"/>
        <v>-9.932597327135387</v>
      </c>
      <c r="I17" s="8">
        <f t="shared" si="1"/>
        <v>-100</v>
      </c>
      <c r="J17" s="9">
        <f t="shared" si="2"/>
        <v>-11.267960386971206</v>
      </c>
      <c r="L17" s="67">
        <f t="shared" si="3"/>
        <v>43025</v>
      </c>
      <c r="M17" s="67">
        <f t="shared" si="3"/>
        <v>647.5</v>
      </c>
      <c r="N17" s="67">
        <f t="shared" si="4"/>
        <v>38751.5</v>
      </c>
      <c r="O17" s="67">
        <f t="shared" si="4"/>
        <v>0</v>
      </c>
      <c r="P17" s="67">
        <f t="shared" si="5"/>
        <v>-4273.5</v>
      </c>
      <c r="Q17" s="67">
        <f t="shared" si="5"/>
        <v>-647.5</v>
      </c>
      <c r="R17" s="67">
        <f t="shared" si="6"/>
        <v>159.47119341563786</v>
      </c>
      <c r="S17" s="67">
        <f t="shared" si="7"/>
        <v>0</v>
      </c>
    </row>
    <row r="18" spans="1:19" ht="15">
      <c r="A18" s="10" t="s">
        <v>16</v>
      </c>
      <c r="B18" s="3">
        <v>131789</v>
      </c>
      <c r="C18" s="3">
        <v>367</v>
      </c>
      <c r="D18" s="3">
        <v>132156</v>
      </c>
      <c r="E18" s="3">
        <v>156556</v>
      </c>
      <c r="F18" s="3">
        <v>0</v>
      </c>
      <c r="G18" s="3">
        <v>156556</v>
      </c>
      <c r="H18" s="4">
        <f t="shared" si="0"/>
        <v>18.79291898413373</v>
      </c>
      <c r="I18" s="4">
        <f t="shared" si="1"/>
        <v>-100</v>
      </c>
      <c r="J18" s="5">
        <f t="shared" si="2"/>
        <v>18.46302854202609</v>
      </c>
      <c r="L18" s="67">
        <f t="shared" si="3"/>
        <v>65894.5</v>
      </c>
      <c r="M18" s="67">
        <f t="shared" si="3"/>
        <v>183.5</v>
      </c>
      <c r="N18" s="67">
        <f t="shared" si="4"/>
        <v>78278</v>
      </c>
      <c r="O18" s="67">
        <f t="shared" si="4"/>
        <v>0</v>
      </c>
      <c r="P18" s="67">
        <f t="shared" si="5"/>
        <v>12383.5</v>
      </c>
      <c r="Q18" s="67">
        <f t="shared" si="5"/>
        <v>-183.5</v>
      </c>
      <c r="R18" s="67">
        <f t="shared" si="6"/>
        <v>322.13168724279836</v>
      </c>
      <c r="S18" s="67">
        <f t="shared" si="7"/>
        <v>0</v>
      </c>
    </row>
    <row r="19" spans="1:19" ht="15">
      <c r="A19" s="6" t="s">
        <v>17</v>
      </c>
      <c r="B19" s="7">
        <v>59757</v>
      </c>
      <c r="C19" s="7">
        <v>3512</v>
      </c>
      <c r="D19" s="7">
        <v>63269</v>
      </c>
      <c r="E19" s="7">
        <v>60254</v>
      </c>
      <c r="F19" s="7">
        <v>10898</v>
      </c>
      <c r="G19" s="7">
        <v>71152</v>
      </c>
      <c r="H19" s="8">
        <f t="shared" si="0"/>
        <v>0.8317017253208828</v>
      </c>
      <c r="I19" s="8">
        <f t="shared" si="1"/>
        <v>210.3075170842825</v>
      </c>
      <c r="J19" s="9">
        <f t="shared" si="2"/>
        <v>12.459498332516715</v>
      </c>
      <c r="L19" s="67">
        <f t="shared" si="3"/>
        <v>29878.5</v>
      </c>
      <c r="M19" s="67">
        <f t="shared" si="3"/>
        <v>1756</v>
      </c>
      <c r="N19" s="67">
        <f t="shared" si="4"/>
        <v>30127</v>
      </c>
      <c r="O19" s="67">
        <f t="shared" si="4"/>
        <v>5449</v>
      </c>
      <c r="P19" s="67">
        <f t="shared" si="5"/>
        <v>248.5</v>
      </c>
      <c r="Q19" s="67">
        <f t="shared" si="5"/>
        <v>3693</v>
      </c>
      <c r="R19" s="67">
        <f t="shared" si="6"/>
        <v>123.97942386831275</v>
      </c>
      <c r="S19" s="67">
        <f t="shared" si="7"/>
        <v>22.4238683127572</v>
      </c>
    </row>
    <row r="20" spans="1:19" ht="15">
      <c r="A20" s="10" t="s">
        <v>54</v>
      </c>
      <c r="B20" s="3">
        <v>0</v>
      </c>
      <c r="C20" s="3">
        <v>0</v>
      </c>
      <c r="D20" s="3">
        <v>0</v>
      </c>
      <c r="E20" s="3">
        <v>0</v>
      </c>
      <c r="F20" s="3">
        <v>0</v>
      </c>
      <c r="G20" s="3">
        <v>0</v>
      </c>
      <c r="H20" s="4">
        <f t="shared" si="0"/>
        <v>0</v>
      </c>
      <c r="I20" s="4">
        <f t="shared" si="1"/>
        <v>0</v>
      </c>
      <c r="J20" s="5">
        <f t="shared" si="2"/>
        <v>0</v>
      </c>
      <c r="L20" s="67">
        <f t="shared" si="3"/>
        <v>0</v>
      </c>
      <c r="M20" s="67">
        <f t="shared" si="3"/>
        <v>0</v>
      </c>
      <c r="N20" s="67">
        <f t="shared" si="4"/>
        <v>0</v>
      </c>
      <c r="O20" s="67">
        <f t="shared" si="4"/>
        <v>0</v>
      </c>
      <c r="P20" s="67">
        <f t="shared" si="5"/>
        <v>0</v>
      </c>
      <c r="Q20" s="67">
        <f t="shared" si="5"/>
        <v>0</v>
      </c>
      <c r="R20" s="67">
        <f t="shared" si="6"/>
        <v>0</v>
      </c>
      <c r="S20" s="67">
        <f t="shared" si="7"/>
        <v>0</v>
      </c>
    </row>
    <row r="21" spans="1:19" ht="15">
      <c r="A21" s="6" t="s">
        <v>18</v>
      </c>
      <c r="B21" s="7">
        <v>101227</v>
      </c>
      <c r="C21" s="7">
        <v>4915</v>
      </c>
      <c r="D21" s="7">
        <v>106142</v>
      </c>
      <c r="E21" s="7">
        <v>178971</v>
      </c>
      <c r="F21" s="7">
        <v>3202</v>
      </c>
      <c r="G21" s="7">
        <v>182173</v>
      </c>
      <c r="H21" s="8">
        <f t="shared" si="0"/>
        <v>76.8016438302034</v>
      </c>
      <c r="I21" s="8">
        <f t="shared" si="1"/>
        <v>-34.85249237029501</v>
      </c>
      <c r="J21" s="9">
        <f t="shared" si="2"/>
        <v>71.63139944602513</v>
      </c>
      <c r="L21" s="67">
        <f t="shared" si="3"/>
        <v>50613.5</v>
      </c>
      <c r="M21" s="67">
        <f t="shared" si="3"/>
        <v>2457.5</v>
      </c>
      <c r="N21" s="67">
        <f t="shared" si="4"/>
        <v>89485.5</v>
      </c>
      <c r="O21" s="67">
        <f t="shared" si="4"/>
        <v>1601</v>
      </c>
      <c r="P21" s="67">
        <f t="shared" si="5"/>
        <v>38872</v>
      </c>
      <c r="Q21" s="67">
        <f t="shared" si="5"/>
        <v>-856.5</v>
      </c>
      <c r="R21" s="67">
        <f t="shared" si="6"/>
        <v>368.25308641975306</v>
      </c>
      <c r="S21" s="67">
        <f t="shared" si="7"/>
        <v>6.588477366255144</v>
      </c>
    </row>
    <row r="22" spans="1:19" ht="15">
      <c r="A22" s="10" t="s">
        <v>19</v>
      </c>
      <c r="B22" s="3">
        <v>0</v>
      </c>
      <c r="C22" s="3">
        <v>0</v>
      </c>
      <c r="D22" s="3">
        <v>0</v>
      </c>
      <c r="E22" s="3">
        <v>0</v>
      </c>
      <c r="F22" s="3">
        <v>0</v>
      </c>
      <c r="G22" s="3">
        <v>0</v>
      </c>
      <c r="H22" s="4">
        <f t="shared" si="0"/>
        <v>0</v>
      </c>
      <c r="I22" s="4">
        <f t="shared" si="1"/>
        <v>0</v>
      </c>
      <c r="J22" s="5">
        <f t="shared" si="2"/>
        <v>0</v>
      </c>
      <c r="L22" s="67">
        <f t="shared" si="3"/>
        <v>0</v>
      </c>
      <c r="M22" s="67">
        <f t="shared" si="3"/>
        <v>0</v>
      </c>
      <c r="N22" s="67">
        <f t="shared" si="4"/>
        <v>0</v>
      </c>
      <c r="O22" s="67">
        <f t="shared" si="4"/>
        <v>0</v>
      </c>
      <c r="P22" s="67">
        <f t="shared" si="5"/>
        <v>0</v>
      </c>
      <c r="Q22" s="67">
        <f t="shared" si="5"/>
        <v>0</v>
      </c>
      <c r="R22" s="67">
        <f t="shared" si="6"/>
        <v>0</v>
      </c>
      <c r="S22" s="67">
        <f t="shared" si="7"/>
        <v>0</v>
      </c>
    </row>
    <row r="23" spans="1:19" ht="15">
      <c r="A23" s="6" t="s">
        <v>20</v>
      </c>
      <c r="B23" s="7">
        <v>217763</v>
      </c>
      <c r="C23" s="7">
        <v>1153</v>
      </c>
      <c r="D23" s="7">
        <v>218916</v>
      </c>
      <c r="E23" s="7">
        <v>355633</v>
      </c>
      <c r="F23" s="7">
        <v>0</v>
      </c>
      <c r="G23" s="7">
        <v>355633</v>
      </c>
      <c r="H23" s="8">
        <f t="shared" si="0"/>
        <v>63.3119492292079</v>
      </c>
      <c r="I23" s="8">
        <f t="shared" si="1"/>
        <v>-100</v>
      </c>
      <c r="J23" s="9">
        <f t="shared" si="2"/>
        <v>62.4518079994153</v>
      </c>
      <c r="L23" s="67">
        <f t="shared" si="3"/>
        <v>108881.5</v>
      </c>
      <c r="M23" s="67">
        <f t="shared" si="3"/>
        <v>576.5</v>
      </c>
      <c r="N23" s="67">
        <f t="shared" si="4"/>
        <v>177816.5</v>
      </c>
      <c r="O23" s="67">
        <f t="shared" si="4"/>
        <v>0</v>
      </c>
      <c r="P23" s="67">
        <f t="shared" si="5"/>
        <v>68935</v>
      </c>
      <c r="Q23" s="67">
        <f t="shared" si="5"/>
        <v>-576.5</v>
      </c>
      <c r="R23" s="67">
        <f t="shared" si="6"/>
        <v>731.7551440329219</v>
      </c>
      <c r="S23" s="67">
        <f t="shared" si="7"/>
        <v>0</v>
      </c>
    </row>
    <row r="24" spans="1:19" ht="15">
      <c r="A24" s="10" t="s">
        <v>21</v>
      </c>
      <c r="B24" s="3">
        <v>79041</v>
      </c>
      <c r="C24" s="3">
        <v>271</v>
      </c>
      <c r="D24" s="3">
        <v>79312</v>
      </c>
      <c r="E24" s="3">
        <v>101414</v>
      </c>
      <c r="F24" s="3">
        <v>0</v>
      </c>
      <c r="G24" s="3">
        <v>101414</v>
      </c>
      <c r="H24" s="4">
        <f t="shared" si="0"/>
        <v>28.305562935691604</v>
      </c>
      <c r="I24" s="4">
        <f t="shared" si="1"/>
        <v>-100</v>
      </c>
      <c r="J24" s="5">
        <f t="shared" si="2"/>
        <v>27.867157554972767</v>
      </c>
      <c r="L24" s="67">
        <f t="shared" si="3"/>
        <v>39520.5</v>
      </c>
      <c r="M24" s="67">
        <f t="shared" si="3"/>
        <v>135.5</v>
      </c>
      <c r="N24" s="67">
        <f t="shared" si="4"/>
        <v>50707</v>
      </c>
      <c r="O24" s="67">
        <f t="shared" si="4"/>
        <v>0</v>
      </c>
      <c r="P24" s="67">
        <f t="shared" si="5"/>
        <v>11186.5</v>
      </c>
      <c r="Q24" s="67">
        <f t="shared" si="5"/>
        <v>-135.5</v>
      </c>
      <c r="R24" s="67">
        <f t="shared" si="6"/>
        <v>208.67078189300412</v>
      </c>
      <c r="S24" s="67">
        <f t="shared" si="7"/>
        <v>0</v>
      </c>
    </row>
    <row r="25" spans="1:19" ht="15">
      <c r="A25" s="6" t="s">
        <v>22</v>
      </c>
      <c r="B25" s="7">
        <v>50931</v>
      </c>
      <c r="C25" s="7">
        <v>9479</v>
      </c>
      <c r="D25" s="7">
        <v>60410</v>
      </c>
      <c r="E25" s="7">
        <v>42897</v>
      </c>
      <c r="F25" s="7">
        <v>270</v>
      </c>
      <c r="G25" s="7">
        <v>43167</v>
      </c>
      <c r="H25" s="8">
        <f t="shared" si="0"/>
        <v>-15.774282853272073</v>
      </c>
      <c r="I25" s="8">
        <f t="shared" si="1"/>
        <v>-97.15159826985969</v>
      </c>
      <c r="J25" s="9">
        <f t="shared" si="2"/>
        <v>-28.543287535176294</v>
      </c>
      <c r="L25" s="67">
        <f t="shared" si="3"/>
        <v>25465.5</v>
      </c>
      <c r="M25" s="67">
        <f t="shared" si="3"/>
        <v>4739.5</v>
      </c>
      <c r="N25" s="67">
        <f t="shared" si="4"/>
        <v>21448.5</v>
      </c>
      <c r="O25" s="67">
        <f t="shared" si="4"/>
        <v>135</v>
      </c>
      <c r="P25" s="67">
        <f t="shared" si="5"/>
        <v>-4017</v>
      </c>
      <c r="Q25" s="67">
        <f t="shared" si="5"/>
        <v>-4604.5</v>
      </c>
      <c r="R25" s="67">
        <f t="shared" si="6"/>
        <v>88.26543209876543</v>
      </c>
      <c r="S25" s="67">
        <f t="shared" si="7"/>
        <v>0.5555555555555556</v>
      </c>
    </row>
    <row r="26" spans="1:19" ht="15">
      <c r="A26" s="10" t="s">
        <v>23</v>
      </c>
      <c r="B26" s="3">
        <v>51657</v>
      </c>
      <c r="C26" s="3">
        <v>1286</v>
      </c>
      <c r="D26" s="3">
        <v>52943</v>
      </c>
      <c r="E26" s="3">
        <v>56633</v>
      </c>
      <c r="F26" s="3">
        <v>0</v>
      </c>
      <c r="G26" s="3">
        <v>56633</v>
      </c>
      <c r="H26" s="4">
        <f t="shared" si="0"/>
        <v>9.63277000212943</v>
      </c>
      <c r="I26" s="4">
        <f t="shared" si="1"/>
        <v>-100</v>
      </c>
      <c r="J26" s="5">
        <f t="shared" si="2"/>
        <v>6.969759930491283</v>
      </c>
      <c r="L26" s="67">
        <f t="shared" si="3"/>
        <v>25828.5</v>
      </c>
      <c r="M26" s="67">
        <f t="shared" si="3"/>
        <v>643</v>
      </c>
      <c r="N26" s="67">
        <f t="shared" si="4"/>
        <v>28316.5</v>
      </c>
      <c r="O26" s="67">
        <f t="shared" si="4"/>
        <v>0</v>
      </c>
      <c r="P26" s="67">
        <f t="shared" si="5"/>
        <v>2488</v>
      </c>
      <c r="Q26" s="67">
        <f t="shared" si="5"/>
        <v>-643</v>
      </c>
      <c r="R26" s="67">
        <f t="shared" si="6"/>
        <v>116.52880658436214</v>
      </c>
      <c r="S26" s="67">
        <f t="shared" si="7"/>
        <v>0</v>
      </c>
    </row>
    <row r="27" spans="1:19" ht="15">
      <c r="A27" s="6" t="s">
        <v>24</v>
      </c>
      <c r="B27" s="7">
        <v>0</v>
      </c>
      <c r="C27" s="7">
        <v>0</v>
      </c>
      <c r="D27" s="7">
        <v>0</v>
      </c>
      <c r="E27" s="7">
        <v>0</v>
      </c>
      <c r="F27" s="7">
        <v>0</v>
      </c>
      <c r="G27" s="7">
        <v>0</v>
      </c>
      <c r="H27" s="8">
        <f t="shared" si="0"/>
        <v>0</v>
      </c>
      <c r="I27" s="8">
        <f t="shared" si="1"/>
        <v>0</v>
      </c>
      <c r="J27" s="9">
        <f t="shared" si="2"/>
        <v>0</v>
      </c>
      <c r="L27" s="67">
        <f t="shared" si="3"/>
        <v>0</v>
      </c>
      <c r="M27" s="67">
        <f t="shared" si="3"/>
        <v>0</v>
      </c>
      <c r="N27" s="67">
        <f t="shared" si="4"/>
        <v>0</v>
      </c>
      <c r="O27" s="67">
        <f t="shared" si="4"/>
        <v>0</v>
      </c>
      <c r="P27" s="67">
        <f t="shared" si="5"/>
        <v>0</v>
      </c>
      <c r="Q27" s="67">
        <f t="shared" si="5"/>
        <v>0</v>
      </c>
      <c r="R27" s="67">
        <f t="shared" si="6"/>
        <v>0</v>
      </c>
      <c r="S27" s="67">
        <f t="shared" si="7"/>
        <v>0</v>
      </c>
    </row>
    <row r="28" spans="1:19" ht="15">
      <c r="A28" s="10" t="s">
        <v>25</v>
      </c>
      <c r="B28" s="3">
        <v>162789</v>
      </c>
      <c r="C28" s="3">
        <v>7339</v>
      </c>
      <c r="D28" s="3">
        <v>170128</v>
      </c>
      <c r="E28" s="3">
        <v>161856</v>
      </c>
      <c r="F28" s="3">
        <v>15400</v>
      </c>
      <c r="G28" s="3">
        <v>177256</v>
      </c>
      <c r="H28" s="4">
        <f t="shared" si="0"/>
        <v>-0.5731345484031476</v>
      </c>
      <c r="I28" s="4">
        <f t="shared" si="1"/>
        <v>109.83785256846983</v>
      </c>
      <c r="J28" s="5">
        <f t="shared" si="2"/>
        <v>4.189786513683814</v>
      </c>
      <c r="L28" s="67">
        <f t="shared" si="3"/>
        <v>81394.5</v>
      </c>
      <c r="M28" s="67">
        <f t="shared" si="3"/>
        <v>3669.5</v>
      </c>
      <c r="N28" s="67">
        <f t="shared" si="4"/>
        <v>80928</v>
      </c>
      <c r="O28" s="67">
        <f t="shared" si="4"/>
        <v>7700</v>
      </c>
      <c r="P28" s="67">
        <f t="shared" si="5"/>
        <v>-466.5</v>
      </c>
      <c r="Q28" s="67">
        <f t="shared" si="5"/>
        <v>4030.5</v>
      </c>
      <c r="R28" s="67">
        <f t="shared" si="6"/>
        <v>333.037037037037</v>
      </c>
      <c r="S28" s="67">
        <f t="shared" si="7"/>
        <v>31.68724279835391</v>
      </c>
    </row>
    <row r="29" spans="1:19" ht="15">
      <c r="A29" s="6" t="s">
        <v>26</v>
      </c>
      <c r="B29" s="7">
        <v>672976</v>
      </c>
      <c r="C29" s="7">
        <v>18723</v>
      </c>
      <c r="D29" s="7">
        <v>691699</v>
      </c>
      <c r="E29" s="7">
        <v>776301</v>
      </c>
      <c r="F29" s="7">
        <v>31071</v>
      </c>
      <c r="G29" s="7">
        <v>807372</v>
      </c>
      <c r="H29" s="8">
        <f t="shared" si="0"/>
        <v>15.353444996552627</v>
      </c>
      <c r="I29" s="8">
        <f t="shared" si="1"/>
        <v>65.95096939593013</v>
      </c>
      <c r="J29" s="9">
        <f t="shared" si="2"/>
        <v>16.723025477845134</v>
      </c>
      <c r="L29" s="67">
        <f t="shared" si="3"/>
        <v>336488</v>
      </c>
      <c r="M29" s="67">
        <f t="shared" si="3"/>
        <v>9361.5</v>
      </c>
      <c r="N29" s="67">
        <f t="shared" si="4"/>
        <v>388150.5</v>
      </c>
      <c r="O29" s="67">
        <f t="shared" si="4"/>
        <v>15535.5</v>
      </c>
      <c r="P29" s="67">
        <f t="shared" si="5"/>
        <v>51662.5</v>
      </c>
      <c r="Q29" s="67">
        <f t="shared" si="5"/>
        <v>6174</v>
      </c>
      <c r="R29" s="67">
        <f t="shared" si="6"/>
        <v>1597.3271604938273</v>
      </c>
      <c r="S29" s="67">
        <f t="shared" si="7"/>
        <v>63.9320987654321</v>
      </c>
    </row>
    <row r="30" spans="1:19" ht="15">
      <c r="A30" s="10" t="s">
        <v>27</v>
      </c>
      <c r="B30" s="3">
        <v>347841</v>
      </c>
      <c r="C30" s="3">
        <v>19459</v>
      </c>
      <c r="D30" s="3">
        <v>367300</v>
      </c>
      <c r="E30" s="3">
        <v>365313</v>
      </c>
      <c r="F30" s="3">
        <v>29308</v>
      </c>
      <c r="G30" s="3">
        <v>394621</v>
      </c>
      <c r="H30" s="4">
        <f t="shared" si="0"/>
        <v>5.02298463953358</v>
      </c>
      <c r="I30" s="4">
        <f t="shared" si="1"/>
        <v>50.61411172208232</v>
      </c>
      <c r="J30" s="5">
        <f t="shared" si="2"/>
        <v>7.438333787095018</v>
      </c>
      <c r="L30" s="67">
        <f t="shared" si="3"/>
        <v>173920.5</v>
      </c>
      <c r="M30" s="67">
        <f t="shared" si="3"/>
        <v>9729.5</v>
      </c>
      <c r="N30" s="67">
        <f t="shared" si="4"/>
        <v>182656.5</v>
      </c>
      <c r="O30" s="67">
        <f t="shared" si="4"/>
        <v>14654</v>
      </c>
      <c r="P30" s="67">
        <f t="shared" si="5"/>
        <v>8736</v>
      </c>
      <c r="Q30" s="67">
        <f t="shared" si="5"/>
        <v>4924.5</v>
      </c>
      <c r="R30" s="67">
        <f t="shared" si="6"/>
        <v>751.6728395061729</v>
      </c>
      <c r="S30" s="67">
        <f t="shared" si="7"/>
        <v>60.30452674897119</v>
      </c>
    </row>
    <row r="31" spans="1:19" ht="15">
      <c r="A31" s="6" t="s">
        <v>75</v>
      </c>
      <c r="B31" s="7">
        <v>144938</v>
      </c>
      <c r="C31" s="7">
        <v>559</v>
      </c>
      <c r="D31" s="7">
        <v>145497</v>
      </c>
      <c r="E31" s="7">
        <v>182131</v>
      </c>
      <c r="F31" s="7">
        <v>940</v>
      </c>
      <c r="G31" s="7">
        <v>183071</v>
      </c>
      <c r="H31" s="8">
        <f t="shared" si="0"/>
        <v>25.66131725289434</v>
      </c>
      <c r="I31" s="8">
        <f t="shared" si="1"/>
        <v>68.15742397137747</v>
      </c>
      <c r="J31" s="9">
        <f t="shared" si="2"/>
        <v>25.824587448538455</v>
      </c>
      <c r="L31" s="67">
        <f t="shared" si="3"/>
        <v>72469</v>
      </c>
      <c r="M31" s="67">
        <f t="shared" si="3"/>
        <v>279.5</v>
      </c>
      <c r="N31" s="67">
        <f t="shared" si="4"/>
        <v>91065.5</v>
      </c>
      <c r="O31" s="67">
        <f t="shared" si="4"/>
        <v>470</v>
      </c>
      <c r="P31" s="67">
        <f t="shared" si="5"/>
        <v>18596.5</v>
      </c>
      <c r="Q31" s="67">
        <f t="shared" si="5"/>
        <v>190.5</v>
      </c>
      <c r="R31" s="67">
        <f t="shared" si="6"/>
        <v>374.7551440329218</v>
      </c>
      <c r="S31" s="67">
        <f t="shared" si="7"/>
        <v>1.9341563786008231</v>
      </c>
    </row>
    <row r="32" spans="1:19" ht="15">
      <c r="A32" s="10" t="s">
        <v>55</v>
      </c>
      <c r="B32" s="3">
        <v>0</v>
      </c>
      <c r="C32" s="3">
        <v>33819</v>
      </c>
      <c r="D32" s="3">
        <v>33819</v>
      </c>
      <c r="E32" s="3">
        <v>1351</v>
      </c>
      <c r="F32" s="3">
        <v>66881</v>
      </c>
      <c r="G32" s="3">
        <v>68232</v>
      </c>
      <c r="H32" s="4">
        <f t="shared" si="0"/>
        <v>0</v>
      </c>
      <c r="I32" s="4">
        <f t="shared" si="1"/>
        <v>97.76161329430202</v>
      </c>
      <c r="J32" s="5">
        <f t="shared" si="2"/>
        <v>101.75640911913422</v>
      </c>
      <c r="L32" s="67">
        <f t="shared" si="3"/>
        <v>0</v>
      </c>
      <c r="M32" s="67">
        <f t="shared" si="3"/>
        <v>16909.5</v>
      </c>
      <c r="N32" s="67">
        <f t="shared" si="4"/>
        <v>675.5</v>
      </c>
      <c r="O32" s="67">
        <f t="shared" si="4"/>
        <v>33440.5</v>
      </c>
      <c r="P32" s="67">
        <f t="shared" si="5"/>
        <v>675.5</v>
      </c>
      <c r="Q32" s="67">
        <f t="shared" si="5"/>
        <v>16531</v>
      </c>
      <c r="R32" s="67">
        <f t="shared" si="6"/>
        <v>2.779835390946502</v>
      </c>
      <c r="S32" s="67">
        <f t="shared" si="7"/>
        <v>137.61522633744855</v>
      </c>
    </row>
    <row r="33" spans="1:19" ht="15">
      <c r="A33" s="6" t="s">
        <v>67</v>
      </c>
      <c r="B33" s="7">
        <v>58286</v>
      </c>
      <c r="C33" s="7">
        <v>0</v>
      </c>
      <c r="D33" s="7">
        <v>58286</v>
      </c>
      <c r="E33" s="7">
        <v>79405</v>
      </c>
      <c r="F33" s="7">
        <v>0</v>
      </c>
      <c r="G33" s="7">
        <v>79405</v>
      </c>
      <c r="H33" s="8">
        <f t="shared" si="0"/>
        <v>36.233400816662666</v>
      </c>
      <c r="I33" s="8">
        <f t="shared" si="1"/>
        <v>0</v>
      </c>
      <c r="J33" s="9">
        <f t="shared" si="2"/>
        <v>36.233400816662666</v>
      </c>
      <c r="L33" s="67">
        <f t="shared" si="3"/>
        <v>29143</v>
      </c>
      <c r="M33" s="67">
        <f t="shared" si="3"/>
        <v>0</v>
      </c>
      <c r="N33" s="67">
        <f t="shared" si="4"/>
        <v>39702.5</v>
      </c>
      <c r="O33" s="67">
        <f t="shared" si="4"/>
        <v>0</v>
      </c>
      <c r="P33" s="67">
        <f t="shared" si="5"/>
        <v>10559.5</v>
      </c>
      <c r="Q33" s="67">
        <f t="shared" si="5"/>
        <v>0</v>
      </c>
      <c r="R33" s="67">
        <f t="shared" si="6"/>
        <v>163.38477366255145</v>
      </c>
      <c r="S33" s="67">
        <f t="shared" si="7"/>
        <v>0</v>
      </c>
    </row>
    <row r="34" spans="1:19" ht="15">
      <c r="A34" s="10" t="s">
        <v>28</v>
      </c>
      <c r="B34" s="3">
        <v>363841</v>
      </c>
      <c r="C34" s="3">
        <v>49749</v>
      </c>
      <c r="D34" s="3">
        <v>413590</v>
      </c>
      <c r="E34" s="3">
        <v>526458</v>
      </c>
      <c r="F34" s="3">
        <v>9531</v>
      </c>
      <c r="G34" s="3">
        <v>535989</v>
      </c>
      <c r="H34" s="4">
        <f t="shared" si="0"/>
        <v>44.69452315709334</v>
      </c>
      <c r="I34" s="4">
        <f t="shared" si="1"/>
        <v>-80.84182596635108</v>
      </c>
      <c r="J34" s="5">
        <f t="shared" si="2"/>
        <v>29.594284194492133</v>
      </c>
      <c r="L34" s="67">
        <f t="shared" si="3"/>
        <v>181920.5</v>
      </c>
      <c r="M34" s="67">
        <f t="shared" si="3"/>
        <v>24874.5</v>
      </c>
      <c r="N34" s="67">
        <f t="shared" si="4"/>
        <v>263229</v>
      </c>
      <c r="O34" s="67">
        <f t="shared" si="4"/>
        <v>4765.5</v>
      </c>
      <c r="P34" s="67">
        <f t="shared" si="5"/>
        <v>81308.5</v>
      </c>
      <c r="Q34" s="67">
        <f t="shared" si="5"/>
        <v>-20109</v>
      </c>
      <c r="R34" s="67">
        <f t="shared" si="6"/>
        <v>1083.2469135802469</v>
      </c>
      <c r="S34" s="67">
        <f t="shared" si="7"/>
        <v>19.61111111111111</v>
      </c>
    </row>
    <row r="35" spans="1:19" ht="15">
      <c r="A35" s="6" t="s">
        <v>66</v>
      </c>
      <c r="B35" s="7">
        <v>90299</v>
      </c>
      <c r="C35" s="7">
        <v>296</v>
      </c>
      <c r="D35" s="7">
        <v>90595</v>
      </c>
      <c r="E35" s="7">
        <v>123824</v>
      </c>
      <c r="F35" s="7">
        <v>0</v>
      </c>
      <c r="G35" s="7">
        <v>123824</v>
      </c>
      <c r="H35" s="8">
        <f t="shared" si="0"/>
        <v>37.12665699509407</v>
      </c>
      <c r="I35" s="8">
        <f t="shared" si="1"/>
        <v>-100</v>
      </c>
      <c r="J35" s="9">
        <f t="shared" si="2"/>
        <v>36.67862464815939</v>
      </c>
      <c r="L35" s="67">
        <f t="shared" si="3"/>
        <v>45149.5</v>
      </c>
      <c r="M35" s="67">
        <f t="shared" si="3"/>
        <v>148</v>
      </c>
      <c r="N35" s="67">
        <f t="shared" si="4"/>
        <v>61912</v>
      </c>
      <c r="O35" s="67">
        <f t="shared" si="4"/>
        <v>0</v>
      </c>
      <c r="P35" s="67">
        <f t="shared" si="5"/>
        <v>16762.5</v>
      </c>
      <c r="Q35" s="67">
        <f t="shared" si="5"/>
        <v>-148</v>
      </c>
      <c r="R35" s="67">
        <f t="shared" si="6"/>
        <v>254.78189300411523</v>
      </c>
      <c r="S35" s="67">
        <f t="shared" si="7"/>
        <v>0</v>
      </c>
    </row>
    <row r="36" spans="1:19" ht="15">
      <c r="A36" s="10" t="s">
        <v>29</v>
      </c>
      <c r="B36" s="3">
        <v>28465</v>
      </c>
      <c r="C36" s="3">
        <v>4242</v>
      </c>
      <c r="D36" s="3">
        <v>32707</v>
      </c>
      <c r="E36" s="3">
        <v>19276</v>
      </c>
      <c r="F36" s="3">
        <v>2333</v>
      </c>
      <c r="G36" s="3">
        <v>21609</v>
      </c>
      <c r="H36" s="4">
        <f t="shared" si="0"/>
        <v>-32.28174951695064</v>
      </c>
      <c r="I36" s="4">
        <f t="shared" si="1"/>
        <v>-45.002357378595</v>
      </c>
      <c r="J36" s="5">
        <f t="shared" si="2"/>
        <v>-33.93157428073501</v>
      </c>
      <c r="L36" s="67">
        <f t="shared" si="3"/>
        <v>14232.5</v>
      </c>
      <c r="M36" s="67">
        <f t="shared" si="3"/>
        <v>2121</v>
      </c>
      <c r="N36" s="67">
        <f t="shared" si="4"/>
        <v>9638</v>
      </c>
      <c r="O36" s="67">
        <f t="shared" si="4"/>
        <v>1166.5</v>
      </c>
      <c r="P36" s="67">
        <f t="shared" si="5"/>
        <v>-4594.5</v>
      </c>
      <c r="Q36" s="67">
        <f t="shared" si="5"/>
        <v>-954.5</v>
      </c>
      <c r="R36" s="67">
        <f t="shared" si="6"/>
        <v>39.66255144032922</v>
      </c>
      <c r="S36" s="67">
        <f t="shared" si="7"/>
        <v>4.800411522633745</v>
      </c>
    </row>
    <row r="37" spans="1:19" ht="15">
      <c r="A37" s="6" t="s">
        <v>30</v>
      </c>
      <c r="B37" s="7">
        <v>98403</v>
      </c>
      <c r="C37" s="7">
        <v>574</v>
      </c>
      <c r="D37" s="7">
        <v>98977</v>
      </c>
      <c r="E37" s="7">
        <v>106391</v>
      </c>
      <c r="F37" s="7">
        <v>0</v>
      </c>
      <c r="G37" s="7">
        <v>106391</v>
      </c>
      <c r="H37" s="8">
        <f t="shared" si="0"/>
        <v>8.11763868987734</v>
      </c>
      <c r="I37" s="8">
        <f t="shared" si="1"/>
        <v>-100</v>
      </c>
      <c r="J37" s="9">
        <f t="shared" si="2"/>
        <v>7.490629136061913</v>
      </c>
      <c r="L37" s="67">
        <f t="shared" si="3"/>
        <v>49201.5</v>
      </c>
      <c r="M37" s="67">
        <f t="shared" si="3"/>
        <v>287</v>
      </c>
      <c r="N37" s="67">
        <f t="shared" si="4"/>
        <v>53195.5</v>
      </c>
      <c r="O37" s="67">
        <f t="shared" si="4"/>
        <v>0</v>
      </c>
      <c r="P37" s="67">
        <f t="shared" si="5"/>
        <v>3994</v>
      </c>
      <c r="Q37" s="67">
        <f t="shared" si="5"/>
        <v>-287</v>
      </c>
      <c r="R37" s="67">
        <f t="shared" si="6"/>
        <v>218.91152263374485</v>
      </c>
      <c r="S37" s="67">
        <f t="shared" si="7"/>
        <v>0</v>
      </c>
    </row>
    <row r="38" spans="1:19" ht="15">
      <c r="A38" s="10" t="s">
        <v>31</v>
      </c>
      <c r="B38" s="3">
        <v>253331</v>
      </c>
      <c r="C38" s="3">
        <v>219</v>
      </c>
      <c r="D38" s="3">
        <v>253550</v>
      </c>
      <c r="E38" s="3">
        <v>299459</v>
      </c>
      <c r="F38" s="3">
        <v>0</v>
      </c>
      <c r="G38" s="3">
        <v>299459</v>
      </c>
      <c r="H38" s="4">
        <f t="shared" si="0"/>
        <v>18.208588763317557</v>
      </c>
      <c r="I38" s="4">
        <f t="shared" si="1"/>
        <v>-100</v>
      </c>
      <c r="J38" s="5">
        <f t="shared" si="2"/>
        <v>18.10648787221455</v>
      </c>
      <c r="L38" s="67">
        <f t="shared" si="3"/>
        <v>126665.5</v>
      </c>
      <c r="M38" s="67">
        <f t="shared" si="3"/>
        <v>109.5</v>
      </c>
      <c r="N38" s="67">
        <f t="shared" si="4"/>
        <v>149729.5</v>
      </c>
      <c r="O38" s="67">
        <f t="shared" si="4"/>
        <v>0</v>
      </c>
      <c r="P38" s="67">
        <f t="shared" si="5"/>
        <v>23064</v>
      </c>
      <c r="Q38" s="67">
        <f t="shared" si="5"/>
        <v>-109.5</v>
      </c>
      <c r="R38" s="67">
        <f t="shared" si="6"/>
        <v>616.1707818930041</v>
      </c>
      <c r="S38" s="67">
        <f t="shared" si="7"/>
        <v>0</v>
      </c>
    </row>
    <row r="39" spans="1:19" ht="15">
      <c r="A39" s="6" t="s">
        <v>32</v>
      </c>
      <c r="B39" s="7">
        <v>16982</v>
      </c>
      <c r="C39" s="7">
        <v>1377</v>
      </c>
      <c r="D39" s="7">
        <v>18359</v>
      </c>
      <c r="E39" s="7">
        <v>15941</v>
      </c>
      <c r="F39" s="7">
        <v>0</v>
      </c>
      <c r="G39" s="7">
        <v>15941</v>
      </c>
      <c r="H39" s="8">
        <f t="shared" si="0"/>
        <v>-6.130020021198916</v>
      </c>
      <c r="I39" s="8">
        <f t="shared" si="1"/>
        <v>-100</v>
      </c>
      <c r="J39" s="9">
        <f t="shared" si="2"/>
        <v>-13.170651996296096</v>
      </c>
      <c r="L39" s="67">
        <f t="shared" si="3"/>
        <v>8491</v>
      </c>
      <c r="M39" s="67">
        <f t="shared" si="3"/>
        <v>688.5</v>
      </c>
      <c r="N39" s="67">
        <f t="shared" si="4"/>
        <v>7970.5</v>
      </c>
      <c r="O39" s="67">
        <f t="shared" si="4"/>
        <v>0</v>
      </c>
      <c r="P39" s="67">
        <f t="shared" si="5"/>
        <v>-520.5</v>
      </c>
      <c r="Q39" s="67">
        <f t="shared" si="5"/>
        <v>-688.5</v>
      </c>
      <c r="R39" s="67">
        <f t="shared" si="6"/>
        <v>32.800411522633745</v>
      </c>
      <c r="S39" s="67">
        <f t="shared" si="7"/>
        <v>0</v>
      </c>
    </row>
    <row r="40" spans="1:19" ht="15">
      <c r="A40" s="10" t="s">
        <v>33</v>
      </c>
      <c r="B40" s="3">
        <v>629375</v>
      </c>
      <c r="C40" s="3">
        <v>157897</v>
      </c>
      <c r="D40" s="3">
        <v>787272</v>
      </c>
      <c r="E40" s="3">
        <v>781890</v>
      </c>
      <c r="F40" s="3">
        <v>252197</v>
      </c>
      <c r="G40" s="3">
        <v>1034087</v>
      </c>
      <c r="H40" s="4">
        <f t="shared" si="0"/>
        <v>24.232770605759683</v>
      </c>
      <c r="I40" s="4">
        <f t="shared" si="1"/>
        <v>59.72247731115854</v>
      </c>
      <c r="J40" s="5">
        <f t="shared" si="2"/>
        <v>31.350664065278583</v>
      </c>
      <c r="L40" s="67">
        <f t="shared" si="3"/>
        <v>314687.5</v>
      </c>
      <c r="M40" s="67">
        <f t="shared" si="3"/>
        <v>78948.5</v>
      </c>
      <c r="N40" s="67">
        <f t="shared" si="4"/>
        <v>390945</v>
      </c>
      <c r="O40" s="67">
        <f t="shared" si="4"/>
        <v>126098.5</v>
      </c>
      <c r="P40" s="67">
        <f t="shared" si="5"/>
        <v>76257.5</v>
      </c>
      <c r="Q40" s="67">
        <f t="shared" si="5"/>
        <v>47150</v>
      </c>
      <c r="R40" s="67">
        <f t="shared" si="6"/>
        <v>1608.8271604938273</v>
      </c>
      <c r="S40" s="67">
        <f t="shared" si="7"/>
        <v>518.9238683127572</v>
      </c>
    </row>
    <row r="41" spans="1:19" ht="15">
      <c r="A41" s="6" t="s">
        <v>34</v>
      </c>
      <c r="B41" s="7">
        <v>10512</v>
      </c>
      <c r="C41" s="7">
        <v>1067</v>
      </c>
      <c r="D41" s="7">
        <v>11579</v>
      </c>
      <c r="E41" s="7">
        <v>6169</v>
      </c>
      <c r="F41" s="7">
        <v>0</v>
      </c>
      <c r="G41" s="7">
        <v>6169</v>
      </c>
      <c r="H41" s="8">
        <f t="shared" si="0"/>
        <v>-41.314687975646876</v>
      </c>
      <c r="I41" s="8">
        <f t="shared" si="1"/>
        <v>-100</v>
      </c>
      <c r="J41" s="9">
        <f t="shared" si="2"/>
        <v>-46.72251489765956</v>
      </c>
      <c r="L41" s="67">
        <f t="shared" si="3"/>
        <v>5256</v>
      </c>
      <c r="M41" s="67">
        <f t="shared" si="3"/>
        <v>533.5</v>
      </c>
      <c r="N41" s="67">
        <f t="shared" si="4"/>
        <v>3084.5</v>
      </c>
      <c r="O41" s="67">
        <f t="shared" si="4"/>
        <v>0</v>
      </c>
      <c r="P41" s="67">
        <f t="shared" si="5"/>
        <v>-2171.5</v>
      </c>
      <c r="Q41" s="67">
        <f t="shared" si="5"/>
        <v>-533.5</v>
      </c>
      <c r="R41" s="67">
        <f t="shared" si="6"/>
        <v>12.693415637860083</v>
      </c>
      <c r="S41" s="67">
        <f t="shared" si="7"/>
        <v>0</v>
      </c>
    </row>
    <row r="42" spans="1:19" ht="15">
      <c r="A42" s="10" t="s">
        <v>35</v>
      </c>
      <c r="B42" s="3">
        <v>286371</v>
      </c>
      <c r="C42" s="3">
        <v>45868</v>
      </c>
      <c r="D42" s="3">
        <v>332239</v>
      </c>
      <c r="E42" s="3">
        <v>348181</v>
      </c>
      <c r="F42" s="3">
        <v>73625</v>
      </c>
      <c r="G42" s="3">
        <v>421806</v>
      </c>
      <c r="H42" s="4">
        <f t="shared" si="0"/>
        <v>21.58388943014481</v>
      </c>
      <c r="I42" s="4">
        <f t="shared" si="1"/>
        <v>60.51495596058254</v>
      </c>
      <c r="J42" s="5">
        <f t="shared" si="2"/>
        <v>26.958605100545093</v>
      </c>
      <c r="L42" s="67">
        <f t="shared" si="3"/>
        <v>143185.5</v>
      </c>
      <c r="M42" s="67">
        <f t="shared" si="3"/>
        <v>22934</v>
      </c>
      <c r="N42" s="67">
        <f t="shared" si="4"/>
        <v>174090.5</v>
      </c>
      <c r="O42" s="67">
        <f t="shared" si="4"/>
        <v>36812.5</v>
      </c>
      <c r="P42" s="67">
        <f t="shared" si="5"/>
        <v>30905</v>
      </c>
      <c r="Q42" s="67">
        <f t="shared" si="5"/>
        <v>13878.5</v>
      </c>
      <c r="R42" s="67">
        <f t="shared" si="6"/>
        <v>716.4218106995885</v>
      </c>
      <c r="S42" s="67">
        <f t="shared" si="7"/>
        <v>151.4917695473251</v>
      </c>
    </row>
    <row r="43" spans="1:19" ht="15">
      <c r="A43" s="6" t="s">
        <v>36</v>
      </c>
      <c r="B43" s="7">
        <v>311898</v>
      </c>
      <c r="C43" s="7">
        <v>4107</v>
      </c>
      <c r="D43" s="7">
        <v>316005</v>
      </c>
      <c r="E43" s="7">
        <v>366298</v>
      </c>
      <c r="F43" s="7">
        <v>7251</v>
      </c>
      <c r="G43" s="7">
        <v>373549</v>
      </c>
      <c r="H43" s="8">
        <f t="shared" si="0"/>
        <v>17.441599497271543</v>
      </c>
      <c r="I43" s="8">
        <f t="shared" si="1"/>
        <v>76.55222790357925</v>
      </c>
      <c r="J43" s="9">
        <f t="shared" si="2"/>
        <v>18.20983845192323</v>
      </c>
      <c r="L43" s="67">
        <f t="shared" si="3"/>
        <v>155949</v>
      </c>
      <c r="M43" s="67">
        <f t="shared" si="3"/>
        <v>2053.5</v>
      </c>
      <c r="N43" s="67">
        <f t="shared" si="4"/>
        <v>183149</v>
      </c>
      <c r="O43" s="67">
        <f t="shared" si="4"/>
        <v>3625.5</v>
      </c>
      <c r="P43" s="67">
        <f t="shared" si="5"/>
        <v>27200</v>
      </c>
      <c r="Q43" s="67">
        <f t="shared" si="5"/>
        <v>1572</v>
      </c>
      <c r="R43" s="67">
        <f t="shared" si="6"/>
        <v>753.6995884773662</v>
      </c>
      <c r="S43" s="67">
        <f t="shared" si="7"/>
        <v>14.919753086419753</v>
      </c>
    </row>
    <row r="44" spans="1:19" ht="15">
      <c r="A44" s="10" t="s">
        <v>37</v>
      </c>
      <c r="B44" s="3">
        <v>244354</v>
      </c>
      <c r="C44" s="3">
        <v>514</v>
      </c>
      <c r="D44" s="3">
        <v>244868</v>
      </c>
      <c r="E44" s="3">
        <v>371335</v>
      </c>
      <c r="F44" s="3">
        <v>0</v>
      </c>
      <c r="G44" s="3">
        <v>371335</v>
      </c>
      <c r="H44" s="4">
        <f t="shared" si="0"/>
        <v>51.96600014732724</v>
      </c>
      <c r="I44" s="4">
        <f t="shared" si="1"/>
        <v>-100</v>
      </c>
      <c r="J44" s="5">
        <f t="shared" si="2"/>
        <v>51.64700981753434</v>
      </c>
      <c r="L44" s="67">
        <f t="shared" si="3"/>
        <v>122177</v>
      </c>
      <c r="M44" s="67">
        <f t="shared" si="3"/>
        <v>257</v>
      </c>
      <c r="N44" s="67">
        <f t="shared" si="4"/>
        <v>185667.5</v>
      </c>
      <c r="O44" s="67">
        <f t="shared" si="4"/>
        <v>0</v>
      </c>
      <c r="P44" s="67">
        <f t="shared" si="5"/>
        <v>63490.5</v>
      </c>
      <c r="Q44" s="67">
        <f t="shared" si="5"/>
        <v>-257</v>
      </c>
      <c r="R44" s="67">
        <f t="shared" si="6"/>
        <v>764.0637860082304</v>
      </c>
      <c r="S44" s="67">
        <f t="shared" si="7"/>
        <v>0</v>
      </c>
    </row>
    <row r="45" spans="1:19" ht="15">
      <c r="A45" s="6" t="s">
        <v>69</v>
      </c>
      <c r="B45" s="7">
        <v>170038</v>
      </c>
      <c r="C45" s="7">
        <v>1263</v>
      </c>
      <c r="D45" s="7">
        <v>171301</v>
      </c>
      <c r="E45" s="7">
        <v>243582</v>
      </c>
      <c r="F45" s="7">
        <v>0</v>
      </c>
      <c r="G45" s="7">
        <v>243582</v>
      </c>
      <c r="H45" s="8">
        <f t="shared" si="0"/>
        <v>43.251508486338345</v>
      </c>
      <c r="I45" s="8">
        <f t="shared" si="1"/>
        <v>-100</v>
      </c>
      <c r="J45" s="9">
        <f t="shared" si="2"/>
        <v>42.19531701507872</v>
      </c>
      <c r="L45" s="67">
        <f t="shared" si="3"/>
        <v>85019</v>
      </c>
      <c r="M45" s="67">
        <f t="shared" si="3"/>
        <v>631.5</v>
      </c>
      <c r="N45" s="67">
        <f t="shared" si="4"/>
        <v>121791</v>
      </c>
      <c r="O45" s="67">
        <f t="shared" si="4"/>
        <v>0</v>
      </c>
      <c r="P45" s="67">
        <f t="shared" si="5"/>
        <v>36772</v>
      </c>
      <c r="Q45" s="67">
        <f t="shared" si="5"/>
        <v>-631.5</v>
      </c>
      <c r="R45" s="67">
        <f t="shared" si="6"/>
        <v>501.1975308641975</v>
      </c>
      <c r="S45" s="67">
        <f t="shared" si="7"/>
        <v>0</v>
      </c>
    </row>
    <row r="46" spans="1:19" ht="15">
      <c r="A46" s="10" t="s">
        <v>38</v>
      </c>
      <c r="B46" s="3">
        <v>104033</v>
      </c>
      <c r="C46" s="3">
        <v>1516</v>
      </c>
      <c r="D46" s="3">
        <v>105549</v>
      </c>
      <c r="E46" s="3">
        <v>119899</v>
      </c>
      <c r="F46" s="3">
        <v>7953</v>
      </c>
      <c r="G46" s="3">
        <v>127852</v>
      </c>
      <c r="H46" s="4">
        <f t="shared" si="0"/>
        <v>15.25092999336749</v>
      </c>
      <c r="I46" s="4">
        <f t="shared" si="1"/>
        <v>424.60422163588396</v>
      </c>
      <c r="J46" s="5">
        <f t="shared" si="2"/>
        <v>21.130470208149767</v>
      </c>
      <c r="L46" s="67">
        <f t="shared" si="3"/>
        <v>52016.5</v>
      </c>
      <c r="M46" s="67">
        <f t="shared" si="3"/>
        <v>758</v>
      </c>
      <c r="N46" s="67">
        <f t="shared" si="4"/>
        <v>59949.5</v>
      </c>
      <c r="O46" s="67">
        <f t="shared" si="4"/>
        <v>3976.5</v>
      </c>
      <c r="P46" s="67">
        <f t="shared" si="5"/>
        <v>7933</v>
      </c>
      <c r="Q46" s="67">
        <f t="shared" si="5"/>
        <v>3218.5</v>
      </c>
      <c r="R46" s="67">
        <f t="shared" si="6"/>
        <v>246.70576131687244</v>
      </c>
      <c r="S46" s="67">
        <f t="shared" si="7"/>
        <v>16.364197530864196</v>
      </c>
    </row>
    <row r="47" spans="1:19" ht="15">
      <c r="A47" s="6" t="s">
        <v>39</v>
      </c>
      <c r="B47" s="7">
        <v>348478</v>
      </c>
      <c r="C47" s="7">
        <v>8702</v>
      </c>
      <c r="D47" s="7">
        <v>357180</v>
      </c>
      <c r="E47" s="7">
        <v>435787</v>
      </c>
      <c r="F47" s="7">
        <v>154</v>
      </c>
      <c r="G47" s="7">
        <v>435941</v>
      </c>
      <c r="H47" s="8">
        <f t="shared" si="0"/>
        <v>25.054379329541604</v>
      </c>
      <c r="I47" s="8">
        <f t="shared" si="1"/>
        <v>-98.23029188692254</v>
      </c>
      <c r="J47" s="9">
        <f t="shared" si="2"/>
        <v>22.05078671818131</v>
      </c>
      <c r="L47" s="67">
        <f t="shared" si="3"/>
        <v>174239</v>
      </c>
      <c r="M47" s="67">
        <f t="shared" si="3"/>
        <v>4351</v>
      </c>
      <c r="N47" s="67">
        <f t="shared" si="4"/>
        <v>217893.5</v>
      </c>
      <c r="O47" s="67">
        <f t="shared" si="4"/>
        <v>77</v>
      </c>
      <c r="P47" s="67">
        <f t="shared" si="5"/>
        <v>43654.5</v>
      </c>
      <c r="Q47" s="67">
        <f t="shared" si="5"/>
        <v>-4274</v>
      </c>
      <c r="R47" s="67">
        <f t="shared" si="6"/>
        <v>896.6810699588477</v>
      </c>
      <c r="S47" s="67">
        <f t="shared" si="7"/>
        <v>0.3168724279835391</v>
      </c>
    </row>
    <row r="48" spans="1:19" ht="15">
      <c r="A48" s="10" t="s">
        <v>40</v>
      </c>
      <c r="B48" s="3">
        <v>505153</v>
      </c>
      <c r="C48" s="3">
        <v>62934</v>
      </c>
      <c r="D48" s="3">
        <v>568087</v>
      </c>
      <c r="E48" s="3">
        <v>606584</v>
      </c>
      <c r="F48" s="3">
        <v>97489</v>
      </c>
      <c r="G48" s="3">
        <v>704073</v>
      </c>
      <c r="H48" s="4">
        <f t="shared" si="0"/>
        <v>20.079263114343576</v>
      </c>
      <c r="I48" s="4">
        <f t="shared" si="1"/>
        <v>54.90672768296946</v>
      </c>
      <c r="J48" s="5">
        <f t="shared" si="2"/>
        <v>23.9375306951224</v>
      </c>
      <c r="L48" s="67">
        <f t="shared" si="3"/>
        <v>252576.5</v>
      </c>
      <c r="M48" s="67">
        <f t="shared" si="3"/>
        <v>31467</v>
      </c>
      <c r="N48" s="67">
        <f t="shared" si="4"/>
        <v>303292</v>
      </c>
      <c r="O48" s="67">
        <f t="shared" si="4"/>
        <v>48744.5</v>
      </c>
      <c r="P48" s="67">
        <f t="shared" si="5"/>
        <v>50715.5</v>
      </c>
      <c r="Q48" s="67">
        <f t="shared" si="5"/>
        <v>17277.5</v>
      </c>
      <c r="R48" s="67">
        <f t="shared" si="6"/>
        <v>1248.1152263374486</v>
      </c>
      <c r="S48" s="67">
        <f t="shared" si="7"/>
        <v>200.59465020576133</v>
      </c>
    </row>
    <row r="49" spans="1:19" ht="15">
      <c r="A49" s="6" t="s">
        <v>41</v>
      </c>
      <c r="B49" s="7">
        <v>19052</v>
      </c>
      <c r="C49" s="7">
        <v>0</v>
      </c>
      <c r="D49" s="7">
        <v>19052</v>
      </c>
      <c r="E49" s="7">
        <v>30207</v>
      </c>
      <c r="F49" s="7">
        <v>0</v>
      </c>
      <c r="G49" s="7">
        <v>30207</v>
      </c>
      <c r="H49" s="8">
        <f t="shared" si="0"/>
        <v>58.55028343480999</v>
      </c>
      <c r="I49" s="8">
        <f t="shared" si="1"/>
        <v>0</v>
      </c>
      <c r="J49" s="9">
        <f t="shared" si="2"/>
        <v>58.55028343480999</v>
      </c>
      <c r="L49" s="67">
        <f t="shared" si="3"/>
        <v>9526</v>
      </c>
      <c r="M49" s="67">
        <f t="shared" si="3"/>
        <v>0</v>
      </c>
      <c r="N49" s="67">
        <f t="shared" si="4"/>
        <v>15103.5</v>
      </c>
      <c r="O49" s="67">
        <f t="shared" si="4"/>
        <v>0</v>
      </c>
      <c r="P49" s="67">
        <f t="shared" si="5"/>
        <v>5577.5</v>
      </c>
      <c r="Q49" s="67">
        <f t="shared" si="5"/>
        <v>0</v>
      </c>
      <c r="R49" s="67">
        <f t="shared" si="6"/>
        <v>62.15432098765432</v>
      </c>
      <c r="S49" s="67">
        <f t="shared" si="7"/>
        <v>0</v>
      </c>
    </row>
    <row r="50" spans="1:19" ht="15">
      <c r="A50" s="10" t="s">
        <v>42</v>
      </c>
      <c r="B50" s="3">
        <v>56079</v>
      </c>
      <c r="C50" s="3">
        <v>0</v>
      </c>
      <c r="D50" s="3">
        <v>56079</v>
      </c>
      <c r="E50" s="3">
        <v>44623</v>
      </c>
      <c r="F50" s="3">
        <v>0</v>
      </c>
      <c r="G50" s="3">
        <v>44623</v>
      </c>
      <c r="H50" s="4">
        <f t="shared" si="0"/>
        <v>-20.42832432817989</v>
      </c>
      <c r="I50" s="4">
        <f t="shared" si="1"/>
        <v>0</v>
      </c>
      <c r="J50" s="5">
        <f t="shared" si="2"/>
        <v>-20.42832432817989</v>
      </c>
      <c r="L50" s="67">
        <f t="shared" si="3"/>
        <v>28039.5</v>
      </c>
      <c r="M50" s="67">
        <f t="shared" si="3"/>
        <v>0</v>
      </c>
      <c r="N50" s="67">
        <f t="shared" si="4"/>
        <v>22311.5</v>
      </c>
      <c r="O50" s="67">
        <f t="shared" si="4"/>
        <v>0</v>
      </c>
      <c r="P50" s="67">
        <f t="shared" si="5"/>
        <v>-5728</v>
      </c>
      <c r="Q50" s="67">
        <f t="shared" si="5"/>
        <v>0</v>
      </c>
      <c r="R50" s="67">
        <f t="shared" si="6"/>
        <v>91.81687242798354</v>
      </c>
      <c r="S50" s="67">
        <f t="shared" si="7"/>
        <v>0</v>
      </c>
    </row>
    <row r="51" spans="1:19" ht="15">
      <c r="A51" s="6" t="s">
        <v>43</v>
      </c>
      <c r="B51" s="7">
        <v>184171</v>
      </c>
      <c r="C51" s="7">
        <v>3214</v>
      </c>
      <c r="D51" s="7">
        <v>187385</v>
      </c>
      <c r="E51" s="7">
        <v>252523</v>
      </c>
      <c r="F51" s="7">
        <v>2690</v>
      </c>
      <c r="G51" s="7">
        <v>255213</v>
      </c>
      <c r="H51" s="8">
        <f t="shared" si="0"/>
        <v>37.113334889857796</v>
      </c>
      <c r="I51" s="8">
        <f t="shared" si="1"/>
        <v>-16.303671437461105</v>
      </c>
      <c r="J51" s="9">
        <f t="shared" si="2"/>
        <v>36.1971342423353</v>
      </c>
      <c r="L51" s="67">
        <f t="shared" si="3"/>
        <v>92085.5</v>
      </c>
      <c r="M51" s="67">
        <f t="shared" si="3"/>
        <v>1607</v>
      </c>
      <c r="N51" s="67">
        <f t="shared" si="4"/>
        <v>126261.5</v>
      </c>
      <c r="O51" s="67">
        <f t="shared" si="4"/>
        <v>1345</v>
      </c>
      <c r="P51" s="67">
        <f t="shared" si="5"/>
        <v>34176</v>
      </c>
      <c r="Q51" s="67">
        <f t="shared" si="5"/>
        <v>-262</v>
      </c>
      <c r="R51" s="67">
        <f t="shared" si="6"/>
        <v>519.5946502057614</v>
      </c>
      <c r="S51" s="67">
        <f t="shared" si="7"/>
        <v>5.534979423868313</v>
      </c>
    </row>
    <row r="52" spans="1:19" ht="15">
      <c r="A52" s="10" t="s">
        <v>73</v>
      </c>
      <c r="B52" s="3">
        <v>258048</v>
      </c>
      <c r="C52" s="3">
        <v>5785</v>
      </c>
      <c r="D52" s="3">
        <v>263833</v>
      </c>
      <c r="E52" s="3">
        <v>344168</v>
      </c>
      <c r="F52" s="3">
        <v>0</v>
      </c>
      <c r="G52" s="3">
        <v>344168</v>
      </c>
      <c r="H52" s="4">
        <f t="shared" si="0"/>
        <v>33.37363591269841</v>
      </c>
      <c r="I52" s="4">
        <f t="shared" si="1"/>
        <v>-100</v>
      </c>
      <c r="J52" s="5">
        <f t="shared" si="2"/>
        <v>30.449185659110118</v>
      </c>
      <c r="L52" s="67">
        <f t="shared" si="3"/>
        <v>129024</v>
      </c>
      <c r="M52" s="67">
        <f t="shared" si="3"/>
        <v>2892.5</v>
      </c>
      <c r="N52" s="67">
        <f t="shared" si="4"/>
        <v>172084</v>
      </c>
      <c r="O52" s="67">
        <f t="shared" si="4"/>
        <v>0</v>
      </c>
      <c r="P52" s="67">
        <f t="shared" si="5"/>
        <v>43060</v>
      </c>
      <c r="Q52" s="67">
        <f t="shared" si="5"/>
        <v>-2892.5</v>
      </c>
      <c r="R52" s="67">
        <f t="shared" si="6"/>
        <v>708.164609053498</v>
      </c>
      <c r="S52" s="67">
        <f t="shared" si="7"/>
        <v>0</v>
      </c>
    </row>
    <row r="53" spans="1:19" ht="15">
      <c r="A53" s="6" t="s">
        <v>44</v>
      </c>
      <c r="B53" s="7">
        <v>126126</v>
      </c>
      <c r="C53" s="7">
        <v>117</v>
      </c>
      <c r="D53" s="7">
        <v>126243</v>
      </c>
      <c r="E53" s="7">
        <v>202676</v>
      </c>
      <c r="F53" s="7">
        <v>0</v>
      </c>
      <c r="G53" s="7">
        <v>202676</v>
      </c>
      <c r="H53" s="8">
        <f t="shared" si="0"/>
        <v>60.693274978989265</v>
      </c>
      <c r="I53" s="8">
        <f t="shared" si="1"/>
        <v>-100</v>
      </c>
      <c r="J53" s="9">
        <f t="shared" si="2"/>
        <v>60.54434701329975</v>
      </c>
      <c r="L53" s="67">
        <f t="shared" si="3"/>
        <v>63063</v>
      </c>
      <c r="M53" s="67">
        <f t="shared" si="3"/>
        <v>58.5</v>
      </c>
      <c r="N53" s="67">
        <f t="shared" si="4"/>
        <v>101338</v>
      </c>
      <c r="O53" s="67">
        <f t="shared" si="4"/>
        <v>0</v>
      </c>
      <c r="P53" s="67">
        <f t="shared" si="5"/>
        <v>38275</v>
      </c>
      <c r="Q53" s="67">
        <f t="shared" si="5"/>
        <v>-58.5</v>
      </c>
      <c r="R53" s="67">
        <f t="shared" si="6"/>
        <v>417.02880658436214</v>
      </c>
      <c r="S53" s="67">
        <f t="shared" si="7"/>
        <v>0</v>
      </c>
    </row>
    <row r="54" spans="1:19" ht="15">
      <c r="A54" s="10" t="s">
        <v>70</v>
      </c>
      <c r="B54" s="3">
        <v>17425</v>
      </c>
      <c r="C54" s="3">
        <v>321</v>
      </c>
      <c r="D54" s="3">
        <v>17746</v>
      </c>
      <c r="E54" s="3">
        <v>1434</v>
      </c>
      <c r="F54" s="3">
        <v>625</v>
      </c>
      <c r="G54" s="3">
        <v>2059</v>
      </c>
      <c r="H54" s="4">
        <f t="shared" si="0"/>
        <v>-91.77044476327116</v>
      </c>
      <c r="I54" s="4">
        <f t="shared" si="1"/>
        <v>94.70404984423676</v>
      </c>
      <c r="J54" s="5">
        <f t="shared" si="2"/>
        <v>-88.39738532627071</v>
      </c>
      <c r="L54" s="67">
        <f t="shared" si="3"/>
        <v>8712.5</v>
      </c>
      <c r="M54" s="67">
        <f t="shared" si="3"/>
        <v>160.5</v>
      </c>
      <c r="N54" s="67">
        <f t="shared" si="4"/>
        <v>717</v>
      </c>
      <c r="O54" s="67">
        <f t="shared" si="4"/>
        <v>312.5</v>
      </c>
      <c r="P54" s="67">
        <f t="shared" si="5"/>
        <v>-7995.5</v>
      </c>
      <c r="Q54" s="67">
        <f t="shared" si="5"/>
        <v>152</v>
      </c>
      <c r="R54" s="67">
        <f t="shared" si="6"/>
        <v>2.950617283950617</v>
      </c>
      <c r="S54" s="67">
        <f t="shared" si="7"/>
        <v>1.286008230452675</v>
      </c>
    </row>
    <row r="55" spans="1:19" ht="15">
      <c r="A55" s="6" t="s">
        <v>45</v>
      </c>
      <c r="B55" s="7">
        <v>0</v>
      </c>
      <c r="C55" s="7">
        <v>0</v>
      </c>
      <c r="D55" s="7">
        <v>0</v>
      </c>
      <c r="E55" s="7">
        <v>0</v>
      </c>
      <c r="F55" s="7">
        <v>0</v>
      </c>
      <c r="G55" s="7">
        <v>0</v>
      </c>
      <c r="H55" s="8">
        <f t="shared" si="0"/>
        <v>0</v>
      </c>
      <c r="I55" s="8">
        <f t="shared" si="1"/>
        <v>0</v>
      </c>
      <c r="J55" s="9">
        <f t="shared" si="2"/>
        <v>0</v>
      </c>
      <c r="L55" s="67">
        <f t="shared" si="3"/>
        <v>0</v>
      </c>
      <c r="M55" s="67">
        <f t="shared" si="3"/>
        <v>0</v>
      </c>
      <c r="N55" s="67">
        <f t="shared" si="4"/>
        <v>0</v>
      </c>
      <c r="O55" s="67">
        <f t="shared" si="4"/>
        <v>0</v>
      </c>
      <c r="P55" s="67">
        <f t="shared" si="5"/>
        <v>0</v>
      </c>
      <c r="Q55" s="67">
        <f t="shared" si="5"/>
        <v>0</v>
      </c>
      <c r="R55" s="67">
        <f t="shared" si="6"/>
        <v>0</v>
      </c>
      <c r="S55" s="67">
        <f t="shared" si="7"/>
        <v>0</v>
      </c>
    </row>
    <row r="56" spans="1:19" ht="15">
      <c r="A56" s="10" t="s">
        <v>46</v>
      </c>
      <c r="B56" s="3">
        <v>6792</v>
      </c>
      <c r="C56" s="3">
        <v>708</v>
      </c>
      <c r="D56" s="3">
        <v>7500</v>
      </c>
      <c r="E56" s="3">
        <v>0</v>
      </c>
      <c r="F56" s="3">
        <v>0</v>
      </c>
      <c r="G56" s="3">
        <v>0</v>
      </c>
      <c r="H56" s="4">
        <f t="shared" si="0"/>
        <v>-100</v>
      </c>
      <c r="I56" s="4">
        <f t="shared" si="1"/>
        <v>-100</v>
      </c>
      <c r="J56" s="5">
        <f t="shared" si="2"/>
        <v>-100</v>
      </c>
      <c r="L56" s="67">
        <f t="shared" si="3"/>
        <v>3396</v>
      </c>
      <c r="M56" s="67">
        <f t="shared" si="3"/>
        <v>354</v>
      </c>
      <c r="N56" s="67">
        <f t="shared" si="4"/>
        <v>0</v>
      </c>
      <c r="O56" s="67">
        <f t="shared" si="4"/>
        <v>0</v>
      </c>
      <c r="P56" s="67">
        <f t="shared" si="5"/>
        <v>-3396</v>
      </c>
      <c r="Q56" s="67">
        <f t="shared" si="5"/>
        <v>-354</v>
      </c>
      <c r="R56" s="67">
        <f t="shared" si="6"/>
        <v>0</v>
      </c>
      <c r="S56" s="67">
        <f t="shared" si="7"/>
        <v>0</v>
      </c>
    </row>
    <row r="57" spans="1:19" ht="15">
      <c r="A57" s="6" t="s">
        <v>47</v>
      </c>
      <c r="B57" s="7">
        <v>599360</v>
      </c>
      <c r="C57" s="7">
        <v>1595</v>
      </c>
      <c r="D57" s="7">
        <v>600955</v>
      </c>
      <c r="E57" s="7">
        <v>851189</v>
      </c>
      <c r="F57" s="7">
        <v>0</v>
      </c>
      <c r="G57" s="7">
        <v>851189</v>
      </c>
      <c r="H57" s="8">
        <f t="shared" si="0"/>
        <v>42.01631740523224</v>
      </c>
      <c r="I57" s="8">
        <f t="shared" si="1"/>
        <v>-100</v>
      </c>
      <c r="J57" s="9">
        <f t="shared" si="2"/>
        <v>41.63939063657013</v>
      </c>
      <c r="L57" s="67">
        <f t="shared" si="3"/>
        <v>299680</v>
      </c>
      <c r="M57" s="67">
        <f t="shared" si="3"/>
        <v>797.5</v>
      </c>
      <c r="N57" s="67">
        <f t="shared" si="4"/>
        <v>425594.5</v>
      </c>
      <c r="O57" s="67">
        <f t="shared" si="4"/>
        <v>0</v>
      </c>
      <c r="P57" s="67">
        <f t="shared" si="5"/>
        <v>125914.5</v>
      </c>
      <c r="Q57" s="67">
        <f t="shared" si="5"/>
        <v>-797.5</v>
      </c>
      <c r="R57" s="67">
        <f t="shared" si="6"/>
        <v>1751.4176954732511</v>
      </c>
      <c r="S57" s="67">
        <f t="shared" si="7"/>
        <v>0</v>
      </c>
    </row>
    <row r="58" spans="1:19" ht="15">
      <c r="A58" s="10" t="s">
        <v>56</v>
      </c>
      <c r="B58" s="3">
        <v>9605</v>
      </c>
      <c r="C58" s="3">
        <v>7040</v>
      </c>
      <c r="D58" s="3">
        <v>16645</v>
      </c>
      <c r="E58" s="3">
        <v>8877</v>
      </c>
      <c r="F58" s="3">
        <v>3641</v>
      </c>
      <c r="G58" s="3">
        <v>12518</v>
      </c>
      <c r="H58" s="4">
        <f t="shared" si="0"/>
        <v>-7.579385736595523</v>
      </c>
      <c r="I58" s="4">
        <f t="shared" si="1"/>
        <v>-48.28125</v>
      </c>
      <c r="J58" s="5">
        <f t="shared" si="2"/>
        <v>-24.794232502252928</v>
      </c>
      <c r="L58" s="67">
        <f t="shared" si="3"/>
        <v>4802.5</v>
      </c>
      <c r="M58" s="67">
        <f t="shared" si="3"/>
        <v>3520</v>
      </c>
      <c r="N58" s="67">
        <f t="shared" si="4"/>
        <v>4438.5</v>
      </c>
      <c r="O58" s="67">
        <f t="shared" si="4"/>
        <v>1820.5</v>
      </c>
      <c r="P58" s="67">
        <f t="shared" si="5"/>
        <v>-364</v>
      </c>
      <c r="Q58" s="67">
        <f t="shared" si="5"/>
        <v>-1699.5</v>
      </c>
      <c r="R58" s="67">
        <f t="shared" si="6"/>
        <v>18.265432098765434</v>
      </c>
      <c r="S58" s="67">
        <f t="shared" si="7"/>
        <v>7.491769547325103</v>
      </c>
    </row>
    <row r="59" spans="1:19" ht="15">
      <c r="A59" s="6" t="s">
        <v>57</v>
      </c>
      <c r="B59" s="7">
        <v>2683</v>
      </c>
      <c r="C59" s="7">
        <v>5579</v>
      </c>
      <c r="D59" s="7">
        <v>8262</v>
      </c>
      <c r="E59" s="7">
        <v>2839</v>
      </c>
      <c r="F59" s="7">
        <v>28420</v>
      </c>
      <c r="G59" s="7">
        <v>31259</v>
      </c>
      <c r="H59" s="8">
        <f t="shared" si="0"/>
        <v>5.814386880357809</v>
      </c>
      <c r="I59" s="8">
        <f t="shared" si="1"/>
        <v>409.4102885821832</v>
      </c>
      <c r="J59" s="9">
        <f t="shared" si="2"/>
        <v>278.34664730089565</v>
      </c>
      <c r="L59" s="67">
        <f t="shared" si="3"/>
        <v>1341.5</v>
      </c>
      <c r="M59" s="67">
        <f t="shared" si="3"/>
        <v>2789.5</v>
      </c>
      <c r="N59" s="67">
        <f t="shared" si="4"/>
        <v>1419.5</v>
      </c>
      <c r="O59" s="67">
        <f t="shared" si="4"/>
        <v>14210</v>
      </c>
      <c r="P59" s="67">
        <f t="shared" si="5"/>
        <v>78</v>
      </c>
      <c r="Q59" s="67">
        <f t="shared" si="5"/>
        <v>11420.5</v>
      </c>
      <c r="R59" s="67">
        <f t="shared" si="6"/>
        <v>5.841563786008231</v>
      </c>
      <c r="S59" s="67">
        <f t="shared" si="7"/>
        <v>58.477366255144034</v>
      </c>
    </row>
    <row r="60" spans="1:19" ht="15">
      <c r="A60" s="11" t="s">
        <v>48</v>
      </c>
      <c r="B60" s="12">
        <f>+B61-SUM(B59+B58+B32+B20+B10+B6+B5)</f>
        <v>19835641</v>
      </c>
      <c r="C60" s="12">
        <f>+C61-SUM(C59+C58+C32+C20+C10+C6+C5)</f>
        <v>5368449</v>
      </c>
      <c r="D60" s="12">
        <f>+D61-SUM(D59+D58+D32+D20+D10+D6+D5)</f>
        <v>25204090</v>
      </c>
      <c r="E60" s="12">
        <f>+E61-SUM(E59+E58+E32+E20+E10+E6+E5)</f>
        <v>25805755</v>
      </c>
      <c r="F60" s="12">
        <f>+F61-SUM(F59+F58+F32+F20+F10+F6+F5)</f>
        <v>13419678</v>
      </c>
      <c r="G60" s="12">
        <f>+G61-SUM(G59+G58+G32+G20+G10+G6+G5)</f>
        <v>39225433</v>
      </c>
      <c r="H60" s="13">
        <f aca="true" t="shared" si="8" ref="H60:J61">+_xlfn.IFERROR(((E60-B60)/B60)*100,0)</f>
        <v>30.09791314533269</v>
      </c>
      <c r="I60" s="13">
        <f t="shared" si="8"/>
        <v>149.9730927871346</v>
      </c>
      <c r="J60" s="13">
        <f t="shared" si="8"/>
        <v>55.63122096453393</v>
      </c>
      <c r="L60" s="73">
        <f t="shared" si="3"/>
        <v>9917820.5</v>
      </c>
      <c r="M60" s="73">
        <f t="shared" si="3"/>
        <v>2684224.5</v>
      </c>
      <c r="N60" s="73">
        <f t="shared" si="4"/>
        <v>12902877.5</v>
      </c>
      <c r="O60" s="73">
        <f t="shared" si="4"/>
        <v>6709839</v>
      </c>
      <c r="P60" s="73">
        <f t="shared" si="5"/>
        <v>2985057</v>
      </c>
      <c r="Q60" s="73">
        <f t="shared" si="5"/>
        <v>4025614.5</v>
      </c>
      <c r="R60" s="73">
        <f>N60/243</f>
        <v>53098.26131687243</v>
      </c>
      <c r="S60" s="73">
        <f>O60/243</f>
        <v>27612.506172839505</v>
      </c>
    </row>
    <row r="61" spans="1:19" ht="15">
      <c r="A61" s="14" t="s">
        <v>49</v>
      </c>
      <c r="B61" s="15">
        <f>SUM(B4:B59)</f>
        <v>32343235</v>
      </c>
      <c r="C61" s="15">
        <f>SUM(C4:C59)</f>
        <v>19912440</v>
      </c>
      <c r="D61" s="15">
        <f>SUM(D4:D59)</f>
        <v>52255675</v>
      </c>
      <c r="E61" s="15">
        <f>SUM(E4:E59)</f>
        <v>42566654</v>
      </c>
      <c r="F61" s="15">
        <f>SUM(F4:F59)</f>
        <v>33015818</v>
      </c>
      <c r="G61" s="15">
        <f>SUM(G4:G59)</f>
        <v>75582472</v>
      </c>
      <c r="H61" s="16">
        <f t="shared" si="8"/>
        <v>31.609141757155708</v>
      </c>
      <c r="I61" s="16">
        <f t="shared" si="8"/>
        <v>65.80498422091918</v>
      </c>
      <c r="J61" s="16">
        <f t="shared" si="8"/>
        <v>44.63973912881232</v>
      </c>
      <c r="L61" s="74">
        <f t="shared" si="3"/>
        <v>16171617.5</v>
      </c>
      <c r="M61" s="74">
        <f t="shared" si="3"/>
        <v>9956220</v>
      </c>
      <c r="N61" s="74">
        <f t="shared" si="4"/>
        <v>21283327</v>
      </c>
      <c r="O61" s="74">
        <f t="shared" si="4"/>
        <v>16507909</v>
      </c>
      <c r="P61" s="74">
        <f t="shared" si="5"/>
        <v>5111709.5</v>
      </c>
      <c r="Q61" s="74">
        <f t="shared" si="5"/>
        <v>6551689</v>
      </c>
      <c r="R61" s="74">
        <f>N61/243</f>
        <v>87585.70781893004</v>
      </c>
      <c r="S61" s="74">
        <f>O61/243</f>
        <v>67933.78189300411</v>
      </c>
    </row>
    <row r="62" spans="1:10" ht="15">
      <c r="A62" s="11" t="s">
        <v>59</v>
      </c>
      <c r="B62" s="12"/>
      <c r="C62" s="12"/>
      <c r="D62" s="12">
        <v>71483</v>
      </c>
      <c r="E62" s="12"/>
      <c r="F62" s="12"/>
      <c r="G62" s="12">
        <v>81538</v>
      </c>
      <c r="H62" s="13"/>
      <c r="I62" s="13"/>
      <c r="J62" s="13">
        <f>+_xlfn.IFERROR(((G62-D62)/D62)*100,0)</f>
        <v>14.06628149350195</v>
      </c>
    </row>
    <row r="63" spans="1:10" ht="15">
      <c r="A63" s="11" t="s">
        <v>60</v>
      </c>
      <c r="B63" s="12"/>
      <c r="C63" s="12"/>
      <c r="D63" s="32">
        <v>5420</v>
      </c>
      <c r="E63" s="12"/>
      <c r="F63" s="12"/>
      <c r="G63" s="12">
        <v>8</v>
      </c>
      <c r="H63" s="13"/>
      <c r="I63" s="13"/>
      <c r="J63" s="13">
        <f>+_xlfn.IFERROR(((G63-D63)/D63)*100,0)</f>
        <v>-99.85239852398524</v>
      </c>
    </row>
    <row r="64" spans="1:10" ht="15.75" thickBot="1">
      <c r="A64" s="18" t="s">
        <v>61</v>
      </c>
      <c r="B64" s="19"/>
      <c r="C64" s="19"/>
      <c r="D64" s="19">
        <f>+D62+D63</f>
        <v>76903</v>
      </c>
      <c r="E64" s="19"/>
      <c r="F64" s="19"/>
      <c r="G64" s="19">
        <f>+G62+G63</f>
        <v>81546</v>
      </c>
      <c r="H64" s="59">
        <f>+_xlfn.IFERROR(((G64-D64)/D64)*100,0)</f>
        <v>6.037475781178888</v>
      </c>
      <c r="I64" s="59"/>
      <c r="J64" s="60"/>
    </row>
    <row r="65" spans="1:10" ht="15.75" thickBot="1">
      <c r="A65" s="20" t="s">
        <v>62</v>
      </c>
      <c r="B65" s="33"/>
      <c r="C65" s="33"/>
      <c r="D65" s="33">
        <f>+D61+D64</f>
        <v>52332578</v>
      </c>
      <c r="E65" s="21"/>
      <c r="F65" s="21"/>
      <c r="G65" s="21">
        <f>+G61+G64</f>
        <v>75664018</v>
      </c>
      <c r="H65" s="63">
        <f>+_xlfn.IFERROR(((G65-D65)/D65)*100,0)</f>
        <v>44.583012898772154</v>
      </c>
      <c r="I65" s="63"/>
      <c r="J65" s="64"/>
    </row>
    <row r="66" spans="1:10" ht="49.5" customHeight="1">
      <c r="A66" s="50" t="s">
        <v>71</v>
      </c>
      <c r="B66" s="50"/>
      <c r="C66" s="50"/>
      <c r="D66" s="50"/>
      <c r="E66" s="50"/>
      <c r="F66" s="50"/>
      <c r="G66" s="50"/>
      <c r="H66" s="50"/>
      <c r="I66" s="50"/>
      <c r="J66" s="50"/>
    </row>
    <row r="67" ht="15">
      <c r="A67" s="40" t="s">
        <v>72</v>
      </c>
    </row>
  </sheetData>
  <sheetProtection/>
  <mergeCells count="14">
    <mergeCell ref="N3:O3"/>
    <mergeCell ref="P3:Q3"/>
    <mergeCell ref="L1:S1"/>
    <mergeCell ref="L2:Q2"/>
    <mergeCell ref="R2:S3"/>
    <mergeCell ref="L3:M3"/>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D62" sqref="D62"/>
    </sheetView>
  </sheetViews>
  <sheetFormatPr defaultColWidth="9.140625" defaultRowHeight="15"/>
  <cols>
    <col min="1" max="1" width="36.7109375" style="0" bestFit="1" customWidth="1"/>
    <col min="2" max="10" width="14.28125" style="0" customWidth="1"/>
  </cols>
  <sheetData>
    <row r="1" spans="1:10" ht="22.5" customHeight="1">
      <c r="A1" s="51" t="s">
        <v>0</v>
      </c>
      <c r="B1" s="52"/>
      <c r="C1" s="52"/>
      <c r="D1" s="52"/>
      <c r="E1" s="52"/>
      <c r="F1" s="52"/>
      <c r="G1" s="52"/>
      <c r="H1" s="52"/>
      <c r="I1" s="52"/>
      <c r="J1" s="53"/>
    </row>
    <row r="2" spans="1:10" ht="27" customHeight="1">
      <c r="A2" s="54" t="s">
        <v>1</v>
      </c>
      <c r="B2" s="56" t="s">
        <v>76</v>
      </c>
      <c r="C2" s="56"/>
      <c r="D2" s="56"/>
      <c r="E2" s="56" t="s">
        <v>77</v>
      </c>
      <c r="F2" s="56"/>
      <c r="G2" s="56"/>
      <c r="H2" s="57" t="s">
        <v>74</v>
      </c>
      <c r="I2" s="57"/>
      <c r="J2" s="58"/>
    </row>
    <row r="3" spans="1:10" ht="15">
      <c r="A3" s="55"/>
      <c r="B3" s="1" t="s">
        <v>2</v>
      </c>
      <c r="C3" s="1" t="s">
        <v>3</v>
      </c>
      <c r="D3" s="1" t="s">
        <v>4</v>
      </c>
      <c r="E3" s="1" t="s">
        <v>2</v>
      </c>
      <c r="F3" s="1" t="s">
        <v>3</v>
      </c>
      <c r="G3" s="1" t="s">
        <v>4</v>
      </c>
      <c r="H3" s="1" t="s">
        <v>2</v>
      </c>
      <c r="I3" s="1" t="s">
        <v>3</v>
      </c>
      <c r="J3" s="2" t="s">
        <v>4</v>
      </c>
    </row>
    <row r="4" spans="1:11" ht="15">
      <c r="A4" s="10" t="s">
        <v>5</v>
      </c>
      <c r="B4" s="3">
        <v>6219</v>
      </c>
      <c r="C4" s="3">
        <v>17126</v>
      </c>
      <c r="D4" s="3">
        <v>23345</v>
      </c>
      <c r="E4" s="3">
        <v>8233</v>
      </c>
      <c r="F4" s="3">
        <v>18578</v>
      </c>
      <c r="G4" s="3">
        <v>26811</v>
      </c>
      <c r="H4" s="4">
        <f>+_xlfn.IFERROR(((E4-B4)/B4)*100,0)</f>
        <v>32.384627753658144</v>
      </c>
      <c r="I4" s="4">
        <f>+_xlfn.IFERROR(((F4-C4)/C4)*100,0)</f>
        <v>8.478337031414224</v>
      </c>
      <c r="J4" s="5">
        <f>+_xlfn.IFERROR(((G4-D4)/D4)*100,0)</f>
        <v>14.84686228314414</v>
      </c>
      <c r="K4" s="36"/>
    </row>
    <row r="5" spans="1:11" ht="15">
      <c r="A5" s="6" t="s">
        <v>68</v>
      </c>
      <c r="B5" s="7">
        <v>40242</v>
      </c>
      <c r="C5" s="7">
        <v>84658</v>
      </c>
      <c r="D5" s="7">
        <v>124900</v>
      </c>
      <c r="E5" s="7">
        <v>47538</v>
      </c>
      <c r="F5" s="7">
        <v>116097</v>
      </c>
      <c r="G5" s="7">
        <v>163635</v>
      </c>
      <c r="H5" s="8">
        <f>+_xlfn.IFERROR(((E5-B5)/B5)*100,0)</f>
        <v>18.13031161473088</v>
      </c>
      <c r="I5" s="8">
        <f>+_xlfn.IFERROR(((F5-C5)/C5)*100,0)</f>
        <v>37.1364785371731</v>
      </c>
      <c r="J5" s="9">
        <f>+_xlfn.IFERROR(((G5-D5)/D5)*100,0)</f>
        <v>31.01281024819856</v>
      </c>
      <c r="K5" s="36"/>
    </row>
    <row r="6" spans="1:10" ht="15">
      <c r="A6" s="10" t="s">
        <v>52</v>
      </c>
      <c r="B6" s="3">
        <v>49615</v>
      </c>
      <c r="C6" s="3">
        <v>26966</v>
      </c>
      <c r="D6" s="3">
        <v>76581</v>
      </c>
      <c r="E6" s="3">
        <v>70631</v>
      </c>
      <c r="F6" s="3">
        <v>39529</v>
      </c>
      <c r="G6" s="3">
        <v>110160</v>
      </c>
      <c r="H6" s="4">
        <f aca="true" t="shared" si="0" ref="H6:H59">+_xlfn.IFERROR(((E6-B6)/B6)*100,0)</f>
        <v>42.35815781517686</v>
      </c>
      <c r="I6" s="4">
        <f aca="true" t="shared" si="1" ref="I6:I61">+_xlfn.IFERROR(((F6-C6)/C6)*100,0)</f>
        <v>46.58829637321071</v>
      </c>
      <c r="J6" s="5">
        <f aca="true" t="shared" si="2" ref="J6:J61">+_xlfn.IFERROR(((G6-D6)/D6)*100,0)</f>
        <v>43.84769068045598</v>
      </c>
    </row>
    <row r="7" spans="1:10" ht="15">
      <c r="A7" s="6" t="s">
        <v>6</v>
      </c>
      <c r="B7" s="7">
        <v>27187</v>
      </c>
      <c r="C7" s="7">
        <v>6461</v>
      </c>
      <c r="D7" s="7">
        <v>33648</v>
      </c>
      <c r="E7" s="7">
        <v>32791</v>
      </c>
      <c r="F7" s="7">
        <v>7896</v>
      </c>
      <c r="G7" s="7">
        <v>40687</v>
      </c>
      <c r="H7" s="8">
        <f t="shared" si="0"/>
        <v>20.6127928789495</v>
      </c>
      <c r="I7" s="8">
        <f t="shared" si="1"/>
        <v>22.21018418201517</v>
      </c>
      <c r="J7" s="9">
        <f t="shared" si="2"/>
        <v>20.91951973371374</v>
      </c>
    </row>
    <row r="8" spans="1:10" ht="15">
      <c r="A8" s="10" t="s">
        <v>7</v>
      </c>
      <c r="B8" s="3">
        <v>22916</v>
      </c>
      <c r="C8" s="3">
        <v>6724</v>
      </c>
      <c r="D8" s="3">
        <v>29640</v>
      </c>
      <c r="E8" s="3">
        <v>26879</v>
      </c>
      <c r="F8" s="3">
        <v>8706</v>
      </c>
      <c r="G8" s="3">
        <v>35585</v>
      </c>
      <c r="H8" s="4">
        <f t="shared" si="0"/>
        <v>17.293593995461688</v>
      </c>
      <c r="I8" s="4">
        <f t="shared" si="1"/>
        <v>29.47650208209399</v>
      </c>
      <c r="J8" s="5">
        <f t="shared" si="2"/>
        <v>20.05735492577598</v>
      </c>
    </row>
    <row r="9" spans="1:10" ht="15">
      <c r="A9" s="6" t="s">
        <v>8</v>
      </c>
      <c r="B9" s="7">
        <v>18742</v>
      </c>
      <c r="C9" s="7">
        <v>20025</v>
      </c>
      <c r="D9" s="7">
        <v>38767</v>
      </c>
      <c r="E9" s="7">
        <v>25799</v>
      </c>
      <c r="F9" s="7">
        <v>56152</v>
      </c>
      <c r="G9" s="7">
        <v>81951</v>
      </c>
      <c r="H9" s="8">
        <f t="shared" si="0"/>
        <v>37.65339878348095</v>
      </c>
      <c r="I9" s="8">
        <f t="shared" si="1"/>
        <v>180.4094881398252</v>
      </c>
      <c r="J9" s="9">
        <f t="shared" si="2"/>
        <v>111.39371114607786</v>
      </c>
    </row>
    <row r="10" spans="1:10" ht="15">
      <c r="A10" s="10" t="s">
        <v>53</v>
      </c>
      <c r="B10" s="3">
        <v>1295</v>
      </c>
      <c r="C10" s="3">
        <v>191</v>
      </c>
      <c r="D10" s="3">
        <v>1486</v>
      </c>
      <c r="E10" s="3">
        <v>2452</v>
      </c>
      <c r="F10" s="3">
        <v>986</v>
      </c>
      <c r="G10" s="3">
        <v>3438</v>
      </c>
      <c r="H10" s="4">
        <f t="shared" si="0"/>
        <v>89.34362934362935</v>
      </c>
      <c r="I10" s="4">
        <f t="shared" si="1"/>
        <v>416.2303664921466</v>
      </c>
      <c r="J10" s="5">
        <f t="shared" si="2"/>
        <v>131.35935397039032</v>
      </c>
    </row>
    <row r="11" spans="1:10" ht="15">
      <c r="A11" s="6" t="s">
        <v>9</v>
      </c>
      <c r="B11" s="7">
        <v>9572</v>
      </c>
      <c r="C11" s="7">
        <v>3094</v>
      </c>
      <c r="D11" s="7">
        <v>12666</v>
      </c>
      <c r="E11" s="7">
        <v>16710</v>
      </c>
      <c r="F11" s="7">
        <v>4233</v>
      </c>
      <c r="G11" s="7">
        <v>20943</v>
      </c>
      <c r="H11" s="8">
        <f t="shared" si="0"/>
        <v>74.5716673631425</v>
      </c>
      <c r="I11" s="8">
        <f>+_xlfn.IFERROR(((F11-C11)/C11)*100,0)</f>
        <v>36.81318681318682</v>
      </c>
      <c r="J11" s="9">
        <f t="shared" si="2"/>
        <v>65.34817621980105</v>
      </c>
    </row>
    <row r="12" spans="1:10" ht="15">
      <c r="A12" s="10" t="s">
        <v>10</v>
      </c>
      <c r="B12" s="3">
        <v>7770</v>
      </c>
      <c r="C12" s="3">
        <v>2931</v>
      </c>
      <c r="D12" s="3">
        <v>10701</v>
      </c>
      <c r="E12" s="3">
        <v>13073</v>
      </c>
      <c r="F12" s="3">
        <v>7541</v>
      </c>
      <c r="G12" s="3">
        <v>20614</v>
      </c>
      <c r="H12" s="4">
        <f t="shared" si="0"/>
        <v>68.24967824967825</v>
      </c>
      <c r="I12" s="4">
        <f t="shared" si="1"/>
        <v>157.28420334356875</v>
      </c>
      <c r="J12" s="5">
        <f t="shared" si="2"/>
        <v>92.6362022240912</v>
      </c>
    </row>
    <row r="13" spans="1:10" ht="15">
      <c r="A13" s="6" t="s">
        <v>11</v>
      </c>
      <c r="B13" s="7">
        <v>15209</v>
      </c>
      <c r="C13" s="7">
        <v>1830</v>
      </c>
      <c r="D13" s="7">
        <v>17039</v>
      </c>
      <c r="E13" s="7">
        <v>20218</v>
      </c>
      <c r="F13" s="7">
        <v>1915</v>
      </c>
      <c r="G13" s="7">
        <v>22133</v>
      </c>
      <c r="H13" s="8">
        <f t="shared" si="0"/>
        <v>32.93444670918535</v>
      </c>
      <c r="I13" s="8">
        <f t="shared" si="1"/>
        <v>4.644808743169399</v>
      </c>
      <c r="J13" s="9">
        <f t="shared" si="2"/>
        <v>29.89612066435824</v>
      </c>
    </row>
    <row r="14" spans="1:10" ht="15">
      <c r="A14" s="10" t="s">
        <v>12</v>
      </c>
      <c r="B14" s="3">
        <v>8220</v>
      </c>
      <c r="C14" s="3">
        <v>862</v>
      </c>
      <c r="D14" s="3">
        <v>9082</v>
      </c>
      <c r="E14" s="3">
        <v>11157</v>
      </c>
      <c r="F14" s="3">
        <v>2168</v>
      </c>
      <c r="G14" s="3">
        <v>13325</v>
      </c>
      <c r="H14" s="4">
        <f t="shared" si="0"/>
        <v>35.729927007299274</v>
      </c>
      <c r="I14" s="4">
        <f t="shared" si="1"/>
        <v>151.50812064965197</v>
      </c>
      <c r="J14" s="5">
        <f t="shared" si="2"/>
        <v>46.71878440872055</v>
      </c>
    </row>
    <row r="15" spans="1:10" ht="15">
      <c r="A15" s="6" t="s">
        <v>13</v>
      </c>
      <c r="B15" s="7">
        <v>2860</v>
      </c>
      <c r="C15" s="7">
        <v>56</v>
      </c>
      <c r="D15" s="7">
        <v>2916</v>
      </c>
      <c r="E15" s="7">
        <v>4081</v>
      </c>
      <c r="F15" s="7">
        <v>71</v>
      </c>
      <c r="G15" s="7">
        <v>4152</v>
      </c>
      <c r="H15" s="8">
        <f t="shared" si="0"/>
        <v>42.69230769230769</v>
      </c>
      <c r="I15" s="8">
        <f t="shared" si="1"/>
        <v>26.785714285714285</v>
      </c>
      <c r="J15" s="9">
        <f t="shared" si="2"/>
        <v>42.38683127572017</v>
      </c>
    </row>
    <row r="16" spans="1:10" ht="15">
      <c r="A16" s="10" t="s">
        <v>14</v>
      </c>
      <c r="B16" s="3">
        <v>8339</v>
      </c>
      <c r="C16" s="3">
        <v>901</v>
      </c>
      <c r="D16" s="3">
        <v>9240</v>
      </c>
      <c r="E16" s="3">
        <v>9346</v>
      </c>
      <c r="F16" s="3">
        <v>763</v>
      </c>
      <c r="G16" s="3">
        <v>10109</v>
      </c>
      <c r="H16" s="4">
        <f t="shared" si="0"/>
        <v>12.075788463844587</v>
      </c>
      <c r="I16" s="4">
        <f t="shared" si="1"/>
        <v>-15.316315205327413</v>
      </c>
      <c r="J16" s="5">
        <f t="shared" si="2"/>
        <v>9.404761904761905</v>
      </c>
    </row>
    <row r="17" spans="1:10" ht="15">
      <c r="A17" s="6" t="s">
        <v>15</v>
      </c>
      <c r="B17" s="7">
        <v>761</v>
      </c>
      <c r="C17" s="7">
        <v>11</v>
      </c>
      <c r="D17" s="7">
        <v>772</v>
      </c>
      <c r="E17" s="7">
        <v>768</v>
      </c>
      <c r="F17" s="7">
        <v>1</v>
      </c>
      <c r="G17" s="7">
        <v>769</v>
      </c>
      <c r="H17" s="8">
        <f t="shared" si="0"/>
        <v>0.9198423127463863</v>
      </c>
      <c r="I17" s="8">
        <f t="shared" si="1"/>
        <v>-90.9090909090909</v>
      </c>
      <c r="J17" s="9">
        <f t="shared" si="2"/>
        <v>-0.38860103626943004</v>
      </c>
    </row>
    <row r="18" spans="1:10" ht="15">
      <c r="A18" s="10" t="s">
        <v>16</v>
      </c>
      <c r="B18" s="3">
        <v>1052</v>
      </c>
      <c r="C18" s="3">
        <v>4</v>
      </c>
      <c r="D18" s="3">
        <v>1056</v>
      </c>
      <c r="E18" s="3">
        <v>1262</v>
      </c>
      <c r="F18" s="3">
        <v>0</v>
      </c>
      <c r="G18" s="3">
        <v>1262</v>
      </c>
      <c r="H18" s="4">
        <f t="shared" si="0"/>
        <v>19.96197718631179</v>
      </c>
      <c r="I18" s="4">
        <f t="shared" si="1"/>
        <v>-100</v>
      </c>
      <c r="J18" s="5">
        <f t="shared" si="2"/>
        <v>19.507575757575758</v>
      </c>
    </row>
    <row r="19" spans="1:10" ht="15">
      <c r="A19" s="6" t="s">
        <v>17</v>
      </c>
      <c r="B19" s="7">
        <v>491</v>
      </c>
      <c r="C19" s="7">
        <v>36</v>
      </c>
      <c r="D19" s="7">
        <v>527</v>
      </c>
      <c r="E19" s="7">
        <v>553</v>
      </c>
      <c r="F19" s="7">
        <v>103</v>
      </c>
      <c r="G19" s="7">
        <v>656</v>
      </c>
      <c r="H19" s="8">
        <f t="shared" si="0"/>
        <v>12.627291242362526</v>
      </c>
      <c r="I19" s="8">
        <f t="shared" si="1"/>
        <v>186.11111111111111</v>
      </c>
      <c r="J19" s="9">
        <f t="shared" si="2"/>
        <v>24.47817836812144</v>
      </c>
    </row>
    <row r="20" spans="1:10" ht="15">
      <c r="A20" s="10" t="s">
        <v>54</v>
      </c>
      <c r="B20" s="3">
        <v>12156</v>
      </c>
      <c r="C20" s="3">
        <v>0</v>
      </c>
      <c r="D20" s="3">
        <v>12156</v>
      </c>
      <c r="E20" s="3">
        <v>18557</v>
      </c>
      <c r="F20" s="3">
        <v>0</v>
      </c>
      <c r="G20" s="3">
        <v>18557</v>
      </c>
      <c r="H20" s="4">
        <f t="shared" si="0"/>
        <v>52.65712405396512</v>
      </c>
      <c r="I20" s="4">
        <f t="shared" si="1"/>
        <v>0</v>
      </c>
      <c r="J20" s="5">
        <f t="shared" si="2"/>
        <v>52.65712405396512</v>
      </c>
    </row>
    <row r="21" spans="1:10" ht="15">
      <c r="A21" s="6" t="s">
        <v>18</v>
      </c>
      <c r="B21" s="7">
        <v>10344</v>
      </c>
      <c r="C21" s="7">
        <v>54</v>
      </c>
      <c r="D21" s="7">
        <v>10398</v>
      </c>
      <c r="E21" s="7">
        <v>12400</v>
      </c>
      <c r="F21" s="7">
        <v>40</v>
      </c>
      <c r="G21" s="7">
        <v>12440</v>
      </c>
      <c r="H21" s="8">
        <f t="shared" si="0"/>
        <v>19.87625676720804</v>
      </c>
      <c r="I21" s="8">
        <f t="shared" si="1"/>
        <v>-25.925925925925924</v>
      </c>
      <c r="J21" s="9">
        <f t="shared" si="2"/>
        <v>19.638391998461245</v>
      </c>
    </row>
    <row r="22" spans="1:10" ht="15">
      <c r="A22" s="10" t="s">
        <v>19</v>
      </c>
      <c r="B22" s="3">
        <v>49</v>
      </c>
      <c r="C22" s="3">
        <v>0</v>
      </c>
      <c r="D22" s="3">
        <v>49</v>
      </c>
      <c r="E22" s="3">
        <v>42</v>
      </c>
      <c r="F22" s="3">
        <v>0</v>
      </c>
      <c r="G22" s="3">
        <v>42</v>
      </c>
      <c r="H22" s="4">
        <f t="shared" si="0"/>
        <v>-14.285714285714285</v>
      </c>
      <c r="I22" s="4">
        <f t="shared" si="1"/>
        <v>0</v>
      </c>
      <c r="J22" s="5">
        <f t="shared" si="2"/>
        <v>-14.285714285714285</v>
      </c>
    </row>
    <row r="23" spans="1:10" ht="15">
      <c r="A23" s="6" t="s">
        <v>20</v>
      </c>
      <c r="B23" s="7">
        <v>1597</v>
      </c>
      <c r="C23" s="7">
        <v>9</v>
      </c>
      <c r="D23" s="7">
        <v>1606</v>
      </c>
      <c r="E23" s="7">
        <v>2420</v>
      </c>
      <c r="F23" s="7">
        <v>0</v>
      </c>
      <c r="G23" s="7">
        <v>2420</v>
      </c>
      <c r="H23" s="8">
        <f t="shared" si="0"/>
        <v>51.534126487163434</v>
      </c>
      <c r="I23" s="8">
        <f t="shared" si="1"/>
        <v>-100</v>
      </c>
      <c r="J23" s="9">
        <f t="shared" si="2"/>
        <v>50.68493150684932</v>
      </c>
    </row>
    <row r="24" spans="1:10" ht="15">
      <c r="A24" s="10" t="s">
        <v>21</v>
      </c>
      <c r="B24" s="3">
        <v>665</v>
      </c>
      <c r="C24" s="3">
        <v>3</v>
      </c>
      <c r="D24" s="3">
        <v>668</v>
      </c>
      <c r="E24" s="3">
        <v>872</v>
      </c>
      <c r="F24" s="3">
        <v>0</v>
      </c>
      <c r="G24" s="3">
        <v>872</v>
      </c>
      <c r="H24" s="4">
        <f t="shared" si="0"/>
        <v>31.127819548872182</v>
      </c>
      <c r="I24" s="4">
        <f t="shared" si="1"/>
        <v>-100</v>
      </c>
      <c r="J24" s="5">
        <f t="shared" si="2"/>
        <v>30.538922155688624</v>
      </c>
    </row>
    <row r="25" spans="1:10" ht="15">
      <c r="A25" s="6" t="s">
        <v>22</v>
      </c>
      <c r="B25" s="7">
        <v>6413</v>
      </c>
      <c r="C25" s="7">
        <v>95</v>
      </c>
      <c r="D25" s="7">
        <v>6508</v>
      </c>
      <c r="E25" s="7">
        <v>9250</v>
      </c>
      <c r="F25" s="7">
        <v>112</v>
      </c>
      <c r="G25" s="7">
        <v>9362</v>
      </c>
      <c r="H25" s="41">
        <f t="shared" si="0"/>
        <v>44.238266022142525</v>
      </c>
      <c r="I25" s="8">
        <f t="shared" si="1"/>
        <v>17.894736842105264</v>
      </c>
      <c r="J25" s="43">
        <f t="shared" si="2"/>
        <v>43.853718500307316</v>
      </c>
    </row>
    <row r="26" spans="1:10" ht="15">
      <c r="A26" s="10" t="s">
        <v>23</v>
      </c>
      <c r="B26" s="3">
        <v>2763</v>
      </c>
      <c r="C26" s="3">
        <v>17</v>
      </c>
      <c r="D26" s="3">
        <v>2780</v>
      </c>
      <c r="E26" s="3">
        <v>3735</v>
      </c>
      <c r="F26" s="3">
        <v>8</v>
      </c>
      <c r="G26" s="3">
        <v>3743</v>
      </c>
      <c r="H26" s="4">
        <f t="shared" si="0"/>
        <v>35.17915309446254</v>
      </c>
      <c r="I26" s="4">
        <f t="shared" si="1"/>
        <v>-52.94117647058824</v>
      </c>
      <c r="J26" s="5">
        <f t="shared" si="2"/>
        <v>34.64028776978417</v>
      </c>
    </row>
    <row r="27" spans="1:10" ht="15">
      <c r="A27" s="6" t="s">
        <v>24</v>
      </c>
      <c r="B27" s="7">
        <v>36</v>
      </c>
      <c r="C27" s="7">
        <v>0</v>
      </c>
      <c r="D27" s="7">
        <v>36</v>
      </c>
      <c r="E27" s="7">
        <v>264</v>
      </c>
      <c r="F27" s="7">
        <v>0</v>
      </c>
      <c r="G27" s="7">
        <v>264</v>
      </c>
      <c r="H27" s="8">
        <f t="shared" si="0"/>
        <v>633.3333333333333</v>
      </c>
      <c r="I27" s="8">
        <f t="shared" si="1"/>
        <v>0</v>
      </c>
      <c r="J27" s="9">
        <f t="shared" si="2"/>
        <v>633.3333333333333</v>
      </c>
    </row>
    <row r="28" spans="1:10" ht="15">
      <c r="A28" s="10" t="s">
        <v>25</v>
      </c>
      <c r="B28" s="3">
        <v>3517</v>
      </c>
      <c r="C28" s="3">
        <v>71</v>
      </c>
      <c r="D28" s="3">
        <v>3588</v>
      </c>
      <c r="E28" s="3">
        <v>2731</v>
      </c>
      <c r="F28" s="3">
        <v>127</v>
      </c>
      <c r="G28" s="3">
        <v>2858</v>
      </c>
      <c r="H28" s="4">
        <f t="shared" si="0"/>
        <v>-22.34859255046915</v>
      </c>
      <c r="I28" s="4">
        <f t="shared" si="1"/>
        <v>78.87323943661971</v>
      </c>
      <c r="J28" s="5">
        <f t="shared" si="2"/>
        <v>-20.345596432552952</v>
      </c>
    </row>
    <row r="29" spans="1:10" ht="15">
      <c r="A29" s="6" t="s">
        <v>26</v>
      </c>
      <c r="B29" s="7">
        <v>4737</v>
      </c>
      <c r="C29" s="7">
        <v>194</v>
      </c>
      <c r="D29" s="7">
        <v>4931</v>
      </c>
      <c r="E29" s="7">
        <v>5142</v>
      </c>
      <c r="F29" s="7">
        <v>255</v>
      </c>
      <c r="G29" s="7">
        <v>5397</v>
      </c>
      <c r="H29" s="8">
        <f t="shared" si="0"/>
        <v>8.549715009499684</v>
      </c>
      <c r="I29" s="8">
        <f t="shared" si="1"/>
        <v>31.443298969072163</v>
      </c>
      <c r="J29" s="9">
        <f t="shared" si="2"/>
        <v>9.450415737172987</v>
      </c>
    </row>
    <row r="30" spans="1:10" ht="15">
      <c r="A30" s="10" t="s">
        <v>27</v>
      </c>
      <c r="B30" s="3">
        <v>4003</v>
      </c>
      <c r="C30" s="3">
        <v>194</v>
      </c>
      <c r="D30" s="3">
        <v>4197</v>
      </c>
      <c r="E30" s="3">
        <v>3694</v>
      </c>
      <c r="F30" s="3">
        <v>273</v>
      </c>
      <c r="G30" s="3">
        <v>3967</v>
      </c>
      <c r="H30" s="4">
        <f t="shared" si="0"/>
        <v>-7.719210592055958</v>
      </c>
      <c r="I30" s="4">
        <f t="shared" si="1"/>
        <v>40.72164948453608</v>
      </c>
      <c r="J30" s="5">
        <f t="shared" si="2"/>
        <v>-5.480104836788182</v>
      </c>
    </row>
    <row r="31" spans="1:10" ht="15">
      <c r="A31" s="6" t="s">
        <v>75</v>
      </c>
      <c r="B31" s="7">
        <v>1166</v>
      </c>
      <c r="C31" s="7">
        <v>7</v>
      </c>
      <c r="D31" s="7">
        <v>1173</v>
      </c>
      <c r="E31" s="7">
        <v>1464</v>
      </c>
      <c r="F31" s="7">
        <v>60</v>
      </c>
      <c r="G31" s="7">
        <v>1524</v>
      </c>
      <c r="H31" s="8">
        <f t="shared" si="0"/>
        <v>25.557461406518012</v>
      </c>
      <c r="I31" s="8">
        <f t="shared" si="1"/>
        <v>757.1428571428571</v>
      </c>
      <c r="J31" s="9">
        <f t="shared" si="2"/>
        <v>29.923273657289002</v>
      </c>
    </row>
    <row r="32" spans="1:10" ht="15">
      <c r="A32" s="10" t="s">
        <v>55</v>
      </c>
      <c r="B32" s="3">
        <v>2281</v>
      </c>
      <c r="C32" s="3">
        <v>286</v>
      </c>
      <c r="D32" s="3">
        <v>2567</v>
      </c>
      <c r="E32" s="3">
        <v>2742</v>
      </c>
      <c r="F32" s="3">
        <v>581</v>
      </c>
      <c r="G32" s="3">
        <v>3323</v>
      </c>
      <c r="H32" s="4">
        <f t="shared" si="0"/>
        <v>20.21043402016659</v>
      </c>
      <c r="I32" s="4">
        <f t="shared" si="1"/>
        <v>103.14685314685315</v>
      </c>
      <c r="J32" s="5">
        <f t="shared" si="2"/>
        <v>29.450720685625242</v>
      </c>
    </row>
    <row r="33" spans="1:10" ht="15">
      <c r="A33" s="6" t="s">
        <v>67</v>
      </c>
      <c r="B33" s="7">
        <v>766</v>
      </c>
      <c r="C33" s="7">
        <v>8</v>
      </c>
      <c r="D33" s="7">
        <v>774</v>
      </c>
      <c r="E33" s="7">
        <v>874</v>
      </c>
      <c r="F33" s="7">
        <v>0</v>
      </c>
      <c r="G33" s="7">
        <v>874</v>
      </c>
      <c r="H33" s="8">
        <f t="shared" si="0"/>
        <v>14.099216710182768</v>
      </c>
      <c r="I33" s="8">
        <f t="shared" si="1"/>
        <v>-100</v>
      </c>
      <c r="J33" s="9">
        <f t="shared" si="2"/>
        <v>12.919896640826872</v>
      </c>
    </row>
    <row r="34" spans="1:10" ht="15">
      <c r="A34" s="10" t="s">
        <v>28</v>
      </c>
      <c r="B34" s="3">
        <v>3193</v>
      </c>
      <c r="C34" s="3">
        <v>461</v>
      </c>
      <c r="D34" s="3">
        <v>3654</v>
      </c>
      <c r="E34" s="3">
        <v>4542</v>
      </c>
      <c r="F34" s="3">
        <v>133</v>
      </c>
      <c r="G34" s="3">
        <v>4675</v>
      </c>
      <c r="H34" s="4">
        <f t="shared" si="0"/>
        <v>42.248668963357346</v>
      </c>
      <c r="I34" s="4">
        <f t="shared" si="1"/>
        <v>-71.14967462039046</v>
      </c>
      <c r="J34" s="5">
        <f t="shared" si="2"/>
        <v>27.941981390257254</v>
      </c>
    </row>
    <row r="35" spans="1:10" ht="15">
      <c r="A35" s="6" t="s">
        <v>66</v>
      </c>
      <c r="B35" s="7">
        <v>1064</v>
      </c>
      <c r="C35" s="7">
        <v>3</v>
      </c>
      <c r="D35" s="7">
        <v>1067</v>
      </c>
      <c r="E35" s="7">
        <v>1147</v>
      </c>
      <c r="F35" s="7">
        <v>0</v>
      </c>
      <c r="G35" s="7">
        <v>1147</v>
      </c>
      <c r="H35" s="8">
        <f t="shared" si="0"/>
        <v>7.8007518796992485</v>
      </c>
      <c r="I35" s="8">
        <f t="shared" si="1"/>
        <v>-100</v>
      </c>
      <c r="J35" s="9">
        <f t="shared" si="2"/>
        <v>7.497656982193064</v>
      </c>
    </row>
    <row r="36" spans="1:10" ht="15">
      <c r="A36" s="10" t="s">
        <v>29</v>
      </c>
      <c r="B36" s="3">
        <v>14179</v>
      </c>
      <c r="C36" s="3">
        <v>70</v>
      </c>
      <c r="D36" s="3">
        <v>14249</v>
      </c>
      <c r="E36" s="3">
        <v>17383</v>
      </c>
      <c r="F36" s="3">
        <v>93</v>
      </c>
      <c r="G36" s="3">
        <v>17476</v>
      </c>
      <c r="H36" s="4">
        <f t="shared" si="0"/>
        <v>22.596798081670073</v>
      </c>
      <c r="I36" s="4">
        <f t="shared" si="1"/>
        <v>32.857142857142854</v>
      </c>
      <c r="J36" s="5">
        <f t="shared" si="2"/>
        <v>22.64720331251316</v>
      </c>
    </row>
    <row r="37" spans="1:10" ht="15">
      <c r="A37" s="6" t="s">
        <v>30</v>
      </c>
      <c r="B37" s="7">
        <v>1117</v>
      </c>
      <c r="C37" s="7">
        <v>9</v>
      </c>
      <c r="D37" s="7">
        <v>1126</v>
      </c>
      <c r="E37" s="7">
        <v>1338</v>
      </c>
      <c r="F37" s="7">
        <v>16</v>
      </c>
      <c r="G37" s="7">
        <v>1354</v>
      </c>
      <c r="H37" s="8">
        <f t="shared" si="0"/>
        <v>19.785138764547895</v>
      </c>
      <c r="I37" s="8">
        <f t="shared" si="1"/>
        <v>77.77777777777779</v>
      </c>
      <c r="J37" s="9">
        <f t="shared" si="2"/>
        <v>20.24866785079929</v>
      </c>
    </row>
    <row r="38" spans="1:10" ht="15">
      <c r="A38" s="10" t="s">
        <v>31</v>
      </c>
      <c r="B38" s="3">
        <v>1812</v>
      </c>
      <c r="C38" s="3">
        <v>2</v>
      </c>
      <c r="D38" s="3">
        <v>1814</v>
      </c>
      <c r="E38" s="3">
        <v>2191</v>
      </c>
      <c r="F38" s="3">
        <v>8</v>
      </c>
      <c r="G38" s="3">
        <v>2199</v>
      </c>
      <c r="H38" s="4">
        <f t="shared" si="0"/>
        <v>20.916114790286976</v>
      </c>
      <c r="I38" s="4">
        <f t="shared" si="1"/>
        <v>300</v>
      </c>
      <c r="J38" s="5">
        <f t="shared" si="2"/>
        <v>21.223814773980155</v>
      </c>
    </row>
    <row r="39" spans="1:10" ht="15">
      <c r="A39" s="6" t="s">
        <v>32</v>
      </c>
      <c r="B39" s="7">
        <v>323</v>
      </c>
      <c r="C39" s="7">
        <v>16</v>
      </c>
      <c r="D39" s="7">
        <v>339</v>
      </c>
      <c r="E39" s="7">
        <v>568</v>
      </c>
      <c r="F39" s="7">
        <v>8</v>
      </c>
      <c r="G39" s="7">
        <v>576</v>
      </c>
      <c r="H39" s="8">
        <f t="shared" si="0"/>
        <v>75.85139318885449</v>
      </c>
      <c r="I39" s="8">
        <f t="shared" si="1"/>
        <v>-50</v>
      </c>
      <c r="J39" s="9">
        <f t="shared" si="2"/>
        <v>69.91150442477876</v>
      </c>
    </row>
    <row r="40" spans="1:10" ht="15">
      <c r="A40" s="10" t="s">
        <v>33</v>
      </c>
      <c r="B40" s="3">
        <v>4782</v>
      </c>
      <c r="C40" s="3">
        <v>1339</v>
      </c>
      <c r="D40" s="3">
        <v>6121</v>
      </c>
      <c r="E40" s="3">
        <v>6327</v>
      </c>
      <c r="F40" s="3">
        <v>2152</v>
      </c>
      <c r="G40" s="3">
        <v>8479</v>
      </c>
      <c r="H40" s="4">
        <f t="shared" si="0"/>
        <v>32.308657465495614</v>
      </c>
      <c r="I40" s="4">
        <f t="shared" si="1"/>
        <v>60.71695294996265</v>
      </c>
      <c r="J40" s="5">
        <f t="shared" si="2"/>
        <v>38.52311713772259</v>
      </c>
    </row>
    <row r="41" spans="1:10" ht="15">
      <c r="A41" s="6" t="s">
        <v>34</v>
      </c>
      <c r="B41" s="7">
        <v>831</v>
      </c>
      <c r="C41" s="7">
        <v>30</v>
      </c>
      <c r="D41" s="7">
        <v>861</v>
      </c>
      <c r="E41" s="7">
        <v>2023</v>
      </c>
      <c r="F41" s="7">
        <v>20</v>
      </c>
      <c r="G41" s="7">
        <v>2043</v>
      </c>
      <c r="H41" s="8">
        <f t="shared" si="0"/>
        <v>143.44163658243082</v>
      </c>
      <c r="I41" s="8">
        <f t="shared" si="1"/>
        <v>-33.33333333333333</v>
      </c>
      <c r="J41" s="9">
        <f t="shared" si="2"/>
        <v>137.2822299651568</v>
      </c>
    </row>
    <row r="42" spans="1:10" ht="15">
      <c r="A42" s="10" t="s">
        <v>35</v>
      </c>
      <c r="B42" s="3">
        <v>2391</v>
      </c>
      <c r="C42" s="3">
        <v>409</v>
      </c>
      <c r="D42" s="3">
        <v>2800</v>
      </c>
      <c r="E42" s="3">
        <v>3442</v>
      </c>
      <c r="F42" s="3">
        <v>672</v>
      </c>
      <c r="G42" s="3">
        <v>4114</v>
      </c>
      <c r="H42" s="4">
        <f t="shared" si="0"/>
        <v>43.95650355499791</v>
      </c>
      <c r="I42" s="4">
        <f t="shared" si="1"/>
        <v>64.30317848410758</v>
      </c>
      <c r="J42" s="5">
        <f t="shared" si="2"/>
        <v>46.92857142857143</v>
      </c>
    </row>
    <row r="43" spans="1:10" ht="15">
      <c r="A43" s="6" t="s">
        <v>36</v>
      </c>
      <c r="B43" s="7">
        <v>2621</v>
      </c>
      <c r="C43" s="7">
        <v>53</v>
      </c>
      <c r="D43" s="7">
        <v>2674</v>
      </c>
      <c r="E43" s="7">
        <v>3140</v>
      </c>
      <c r="F43" s="7">
        <v>76</v>
      </c>
      <c r="G43" s="7">
        <v>3216</v>
      </c>
      <c r="H43" s="8">
        <f t="shared" si="0"/>
        <v>19.8016024418161</v>
      </c>
      <c r="I43" s="8">
        <f t="shared" si="1"/>
        <v>43.39622641509434</v>
      </c>
      <c r="J43" s="9">
        <f t="shared" si="2"/>
        <v>20.269259536275243</v>
      </c>
    </row>
    <row r="44" spans="1:10" ht="15">
      <c r="A44" s="10" t="s">
        <v>37</v>
      </c>
      <c r="B44" s="3">
        <v>1806</v>
      </c>
      <c r="C44" s="3">
        <v>6</v>
      </c>
      <c r="D44" s="3">
        <v>1812</v>
      </c>
      <c r="E44" s="3">
        <v>2754</v>
      </c>
      <c r="F44" s="3">
        <v>8</v>
      </c>
      <c r="G44" s="3">
        <v>2762</v>
      </c>
      <c r="H44" s="4">
        <f t="shared" si="0"/>
        <v>52.49169435215947</v>
      </c>
      <c r="I44" s="4">
        <f t="shared" si="1"/>
        <v>33.33333333333333</v>
      </c>
      <c r="J44" s="5">
        <f t="shared" si="2"/>
        <v>52.42825607064018</v>
      </c>
    </row>
    <row r="45" spans="1:10" ht="15">
      <c r="A45" s="6" t="s">
        <v>69</v>
      </c>
      <c r="B45" s="7">
        <v>1309</v>
      </c>
      <c r="C45" s="7">
        <v>12</v>
      </c>
      <c r="D45" s="7">
        <v>1321</v>
      </c>
      <c r="E45" s="7">
        <v>1781</v>
      </c>
      <c r="F45" s="7">
        <v>0</v>
      </c>
      <c r="G45" s="7">
        <v>1781</v>
      </c>
      <c r="H45" s="8">
        <f t="shared" si="0"/>
        <v>36.058059587471355</v>
      </c>
      <c r="I45" s="8">
        <f t="shared" si="1"/>
        <v>-100</v>
      </c>
      <c r="J45" s="9">
        <f t="shared" si="2"/>
        <v>34.8221044663134</v>
      </c>
    </row>
    <row r="46" spans="1:10" ht="15">
      <c r="A46" s="10" t="s">
        <v>38</v>
      </c>
      <c r="B46" s="3">
        <v>6059</v>
      </c>
      <c r="C46" s="3">
        <v>28</v>
      </c>
      <c r="D46" s="3">
        <v>6087</v>
      </c>
      <c r="E46" s="3">
        <v>10945</v>
      </c>
      <c r="F46" s="3">
        <v>112</v>
      </c>
      <c r="G46" s="3">
        <v>11057</v>
      </c>
      <c r="H46" s="4">
        <f t="shared" si="0"/>
        <v>80.64036969796996</v>
      </c>
      <c r="I46" s="4">
        <f t="shared" si="1"/>
        <v>300</v>
      </c>
      <c r="J46" s="5">
        <f t="shared" si="2"/>
        <v>81.64941678988006</v>
      </c>
    </row>
    <row r="47" spans="1:10" ht="15">
      <c r="A47" s="6" t="s">
        <v>39</v>
      </c>
      <c r="B47" s="7">
        <v>2953</v>
      </c>
      <c r="C47" s="7">
        <v>102</v>
      </c>
      <c r="D47" s="7">
        <v>3055</v>
      </c>
      <c r="E47" s="7">
        <v>3319</v>
      </c>
      <c r="F47" s="7">
        <v>7</v>
      </c>
      <c r="G47" s="7">
        <v>3326</v>
      </c>
      <c r="H47" s="8">
        <f t="shared" si="0"/>
        <v>12.394175414832374</v>
      </c>
      <c r="I47" s="8">
        <f t="shared" si="1"/>
        <v>-93.13725490196079</v>
      </c>
      <c r="J47" s="9">
        <f t="shared" si="2"/>
        <v>8.870703764320785</v>
      </c>
    </row>
    <row r="48" spans="1:10" ht="15">
      <c r="A48" s="10" t="s">
        <v>40</v>
      </c>
      <c r="B48" s="3">
        <v>6572</v>
      </c>
      <c r="C48" s="3">
        <v>629</v>
      </c>
      <c r="D48" s="3">
        <v>7201</v>
      </c>
      <c r="E48" s="3">
        <v>7014</v>
      </c>
      <c r="F48" s="3">
        <v>865</v>
      </c>
      <c r="G48" s="3">
        <v>7879</v>
      </c>
      <c r="H48" s="4">
        <f t="shared" si="0"/>
        <v>6.725502130249543</v>
      </c>
      <c r="I48" s="4">
        <f t="shared" si="1"/>
        <v>37.51987281399046</v>
      </c>
      <c r="J48" s="5">
        <f t="shared" si="2"/>
        <v>9.415358977919732</v>
      </c>
    </row>
    <row r="49" spans="1:10" ht="15">
      <c r="A49" s="6" t="s">
        <v>41</v>
      </c>
      <c r="B49" s="7">
        <v>262</v>
      </c>
      <c r="C49" s="7">
        <v>0</v>
      </c>
      <c r="D49" s="7">
        <v>262</v>
      </c>
      <c r="E49" s="7">
        <v>306</v>
      </c>
      <c r="F49" s="7">
        <v>0</v>
      </c>
      <c r="G49" s="7">
        <v>306</v>
      </c>
      <c r="H49" s="8">
        <f t="shared" si="0"/>
        <v>16.793893129770993</v>
      </c>
      <c r="I49" s="8">
        <f t="shared" si="1"/>
        <v>0</v>
      </c>
      <c r="J49" s="9">
        <f t="shared" si="2"/>
        <v>16.793893129770993</v>
      </c>
    </row>
    <row r="50" spans="1:10" ht="15">
      <c r="A50" s="10" t="s">
        <v>42</v>
      </c>
      <c r="B50" s="3">
        <v>655</v>
      </c>
      <c r="C50" s="3">
        <v>4</v>
      </c>
      <c r="D50" s="3">
        <v>659</v>
      </c>
      <c r="E50" s="3">
        <v>1381</v>
      </c>
      <c r="F50" s="3">
        <v>26</v>
      </c>
      <c r="G50" s="3">
        <v>1407</v>
      </c>
      <c r="H50" s="4">
        <f t="shared" si="0"/>
        <v>110.83969465648855</v>
      </c>
      <c r="I50" s="4">
        <f t="shared" si="1"/>
        <v>550</v>
      </c>
      <c r="J50" s="5">
        <f t="shared" si="2"/>
        <v>113.50531107738999</v>
      </c>
    </row>
    <row r="51" spans="1:10" ht="15">
      <c r="A51" s="6" t="s">
        <v>43</v>
      </c>
      <c r="B51" s="7">
        <v>1705</v>
      </c>
      <c r="C51" s="7">
        <v>32</v>
      </c>
      <c r="D51" s="7">
        <v>1737</v>
      </c>
      <c r="E51" s="7">
        <v>2563</v>
      </c>
      <c r="F51" s="7">
        <v>43</v>
      </c>
      <c r="G51" s="7">
        <v>2606</v>
      </c>
      <c r="H51" s="8">
        <f t="shared" si="0"/>
        <v>50.32258064516129</v>
      </c>
      <c r="I51" s="8">
        <f>+_xlfn.IFERROR(((F51-C51)/C51)*100,0)</f>
        <v>34.375</v>
      </c>
      <c r="J51" s="9">
        <f t="shared" si="2"/>
        <v>50.028785261945885</v>
      </c>
    </row>
    <row r="52" spans="1:10" ht="15">
      <c r="A52" s="10" t="s">
        <v>73</v>
      </c>
      <c r="B52" s="3">
        <v>2754</v>
      </c>
      <c r="C52" s="3">
        <v>48</v>
      </c>
      <c r="D52" s="3">
        <v>2802</v>
      </c>
      <c r="E52" s="3">
        <v>3693</v>
      </c>
      <c r="F52" s="3">
        <v>12</v>
      </c>
      <c r="G52" s="3">
        <v>3705</v>
      </c>
      <c r="H52" s="4">
        <f t="shared" si="0"/>
        <v>34.0958605664488</v>
      </c>
      <c r="I52" s="4">
        <f t="shared" si="1"/>
        <v>-75</v>
      </c>
      <c r="J52" s="5">
        <f t="shared" si="2"/>
        <v>32.22698072805139</v>
      </c>
    </row>
    <row r="53" spans="1:10" ht="15">
      <c r="A53" s="6" t="s">
        <v>44</v>
      </c>
      <c r="B53" s="7">
        <v>1602</v>
      </c>
      <c r="C53" s="7">
        <v>3</v>
      </c>
      <c r="D53" s="7">
        <v>1605</v>
      </c>
      <c r="E53" s="7">
        <v>3865</v>
      </c>
      <c r="F53" s="7">
        <v>0</v>
      </c>
      <c r="G53" s="7">
        <v>3865</v>
      </c>
      <c r="H53" s="8">
        <f t="shared" si="0"/>
        <v>141.2609238451935</v>
      </c>
      <c r="I53" s="8">
        <f t="shared" si="1"/>
        <v>-100</v>
      </c>
      <c r="J53" s="9">
        <f t="shared" si="2"/>
        <v>140.80996884735202</v>
      </c>
    </row>
    <row r="54" spans="1:10" ht="15">
      <c r="A54" s="10" t="s">
        <v>70</v>
      </c>
      <c r="B54" s="3">
        <v>11805</v>
      </c>
      <c r="C54" s="3">
        <v>314</v>
      </c>
      <c r="D54" s="3">
        <v>12119</v>
      </c>
      <c r="E54" s="3">
        <v>17100</v>
      </c>
      <c r="F54" s="3">
        <v>398</v>
      </c>
      <c r="G54" s="3">
        <v>17498</v>
      </c>
      <c r="H54" s="4">
        <f t="shared" si="0"/>
        <v>44.85387547649301</v>
      </c>
      <c r="I54" s="4">
        <f t="shared" si="1"/>
        <v>26.751592356687897</v>
      </c>
      <c r="J54" s="5">
        <f t="shared" si="2"/>
        <v>44.38485023516792</v>
      </c>
    </row>
    <row r="55" spans="1:10" ht="15">
      <c r="A55" s="6" t="s">
        <v>45</v>
      </c>
      <c r="B55" s="7">
        <v>355</v>
      </c>
      <c r="C55" s="7">
        <v>0</v>
      </c>
      <c r="D55" s="7">
        <v>355</v>
      </c>
      <c r="E55" s="7">
        <v>393</v>
      </c>
      <c r="F55" s="7">
        <v>0</v>
      </c>
      <c r="G55" s="7">
        <v>393</v>
      </c>
      <c r="H55" s="8">
        <f t="shared" si="0"/>
        <v>10.704225352112676</v>
      </c>
      <c r="I55" s="8">
        <f t="shared" si="1"/>
        <v>0</v>
      </c>
      <c r="J55" s="9">
        <f t="shared" si="2"/>
        <v>10.704225352112676</v>
      </c>
    </row>
    <row r="56" spans="1:10" ht="15">
      <c r="A56" s="10" t="s">
        <v>46</v>
      </c>
      <c r="B56" s="3">
        <v>4369</v>
      </c>
      <c r="C56" s="3">
        <v>9</v>
      </c>
      <c r="D56" s="3">
        <v>4378</v>
      </c>
      <c r="E56" s="3">
        <v>4118</v>
      </c>
      <c r="F56" s="3">
        <v>7</v>
      </c>
      <c r="G56" s="3">
        <v>4125</v>
      </c>
      <c r="H56" s="4">
        <f t="shared" si="0"/>
        <v>-5.745021744106203</v>
      </c>
      <c r="I56" s="4">
        <f t="shared" si="1"/>
        <v>-22.22222222222222</v>
      </c>
      <c r="J56" s="5">
        <f t="shared" si="2"/>
        <v>-5.778894472361809</v>
      </c>
    </row>
    <row r="57" spans="1:10" ht="15">
      <c r="A57" s="6" t="s">
        <v>47</v>
      </c>
      <c r="B57" s="7">
        <v>8464</v>
      </c>
      <c r="C57" s="7">
        <v>49</v>
      </c>
      <c r="D57" s="7">
        <v>8513</v>
      </c>
      <c r="E57" s="7">
        <v>10253</v>
      </c>
      <c r="F57" s="7">
        <v>52</v>
      </c>
      <c r="G57" s="7">
        <v>10305</v>
      </c>
      <c r="H57" s="8">
        <f t="shared" si="0"/>
        <v>21.136578449905482</v>
      </c>
      <c r="I57" s="8">
        <f t="shared" si="1"/>
        <v>6.122448979591836</v>
      </c>
      <c r="J57" s="9">
        <f t="shared" si="2"/>
        <v>21.050158580993774</v>
      </c>
    </row>
    <row r="58" spans="1:10" ht="15">
      <c r="A58" s="10" t="s">
        <v>56</v>
      </c>
      <c r="B58" s="3">
        <v>273</v>
      </c>
      <c r="C58" s="3">
        <v>67</v>
      </c>
      <c r="D58" s="3">
        <v>340</v>
      </c>
      <c r="E58" s="3">
        <v>444</v>
      </c>
      <c r="F58" s="3">
        <v>40</v>
      </c>
      <c r="G58" s="3">
        <v>484</v>
      </c>
      <c r="H58" s="4">
        <f t="shared" si="0"/>
        <v>62.637362637362635</v>
      </c>
      <c r="I58" s="4">
        <f t="shared" si="1"/>
        <v>-40.298507462686565</v>
      </c>
      <c r="J58" s="5">
        <f t="shared" si="2"/>
        <v>42.35294117647059</v>
      </c>
    </row>
    <row r="59" spans="1:10" ht="15">
      <c r="A59" s="6" t="s">
        <v>57</v>
      </c>
      <c r="B59" s="7">
        <v>213</v>
      </c>
      <c r="C59" s="7">
        <v>49</v>
      </c>
      <c r="D59" s="7">
        <v>262</v>
      </c>
      <c r="E59" s="7">
        <v>174</v>
      </c>
      <c r="F59" s="7">
        <v>209</v>
      </c>
      <c r="G59" s="7">
        <v>383</v>
      </c>
      <c r="H59" s="8">
        <f t="shared" si="0"/>
        <v>-18.30985915492958</v>
      </c>
      <c r="I59" s="8">
        <f t="shared" si="1"/>
        <v>326.53061224489795</v>
      </c>
      <c r="J59" s="9">
        <f t="shared" si="2"/>
        <v>46.18320610687023</v>
      </c>
    </row>
    <row r="60" spans="1:11" ht="15">
      <c r="A60" s="11" t="s">
        <v>48</v>
      </c>
      <c r="B60" s="12">
        <f>B61-SUM(B6+B10+B20+B32+B58+B59+B5)</f>
        <v>248377</v>
      </c>
      <c r="C60" s="12">
        <f>C61-SUM(C6+C10+C20+C32+C58+C59+C5)</f>
        <v>64341</v>
      </c>
      <c r="D60" s="12">
        <f>D61-SUM(D6+D10+D20+D32+D58+D59+D5)</f>
        <v>312718</v>
      </c>
      <c r="E60" s="12">
        <f>E61-SUM(E6+E10+E20+E32+E58+E59+E5)</f>
        <v>325344</v>
      </c>
      <c r="F60" s="12">
        <f>F61-SUM(F6+F10+F20+F32+F58+F59+F5)</f>
        <v>113710</v>
      </c>
      <c r="G60" s="12">
        <f>G61-SUM(G6+G10+G20+G32+G58+G59+G5)</f>
        <v>439054</v>
      </c>
      <c r="H60" s="13">
        <f>+_xlfn.IFERROR(((E60-B60)/B60)*100,0)</f>
        <v>30.987973926732348</v>
      </c>
      <c r="I60" s="13">
        <f t="shared" si="1"/>
        <v>76.73023422079234</v>
      </c>
      <c r="J60" s="35">
        <f t="shared" si="2"/>
        <v>40.399337422214266</v>
      </c>
      <c r="K60" s="37"/>
    </row>
    <row r="61" spans="1:10" ht="15">
      <c r="A61" s="14" t="s">
        <v>49</v>
      </c>
      <c r="B61" s="15">
        <f>SUM(B4:B59)</f>
        <v>354452</v>
      </c>
      <c r="C61" s="15">
        <f>SUM(C4:C59)</f>
        <v>176558</v>
      </c>
      <c r="D61" s="15">
        <f>SUM(D4:D59)</f>
        <v>531010</v>
      </c>
      <c r="E61" s="15">
        <f>SUM(E4:E59)</f>
        <v>467882</v>
      </c>
      <c r="F61" s="15">
        <f>SUM(F4:F59)</f>
        <v>271152</v>
      </c>
      <c r="G61" s="15">
        <f>SUM(G4:G59)</f>
        <v>739034</v>
      </c>
      <c r="H61" s="16">
        <f>+_xlfn.IFERROR(((E61-B61)/B61)*100,0)</f>
        <v>32.00151219347048</v>
      </c>
      <c r="I61" s="16">
        <f t="shared" si="1"/>
        <v>53.576728327235244</v>
      </c>
      <c r="J61" s="17">
        <f t="shared" si="2"/>
        <v>39.17515677670853</v>
      </c>
    </row>
    <row r="62" spans="1:10" ht="15.75" thickBot="1">
      <c r="A62" s="18" t="s">
        <v>50</v>
      </c>
      <c r="B62" s="19"/>
      <c r="C62" s="19"/>
      <c r="D62" s="19">
        <v>139924</v>
      </c>
      <c r="E62" s="19"/>
      <c r="F62" s="19"/>
      <c r="G62" s="19">
        <v>149765</v>
      </c>
      <c r="H62" s="59">
        <f>+_xlfn.IFERROR(((G62-D62)/D62)*100,0)</f>
        <v>7.033103684857495</v>
      </c>
      <c r="I62" s="59"/>
      <c r="J62" s="60"/>
    </row>
    <row r="63" spans="1:10" ht="15">
      <c r="A63" s="14" t="s">
        <v>51</v>
      </c>
      <c r="B63" s="34"/>
      <c r="C63" s="34"/>
      <c r="D63" s="34">
        <f>+D61+D62</f>
        <v>670934</v>
      </c>
      <c r="E63" s="34"/>
      <c r="F63" s="34"/>
      <c r="G63" s="34">
        <f>+G61+G62</f>
        <v>888799</v>
      </c>
      <c r="H63" s="61">
        <f>+_xlfn.IFERROR(((G63-D63)/D63)*100,0)</f>
        <v>32.47189738483964</v>
      </c>
      <c r="I63" s="61"/>
      <c r="J63" s="62"/>
    </row>
    <row r="64" spans="1:10" ht="15">
      <c r="A64" s="44"/>
      <c r="B64" s="45"/>
      <c r="C64" s="45"/>
      <c r="D64" s="45"/>
      <c r="E64" s="45"/>
      <c r="F64" s="45"/>
      <c r="G64" s="45"/>
      <c r="H64" s="45"/>
      <c r="I64" s="45"/>
      <c r="J64" s="46"/>
    </row>
    <row r="65" spans="1:10" ht="15.75" thickBot="1">
      <c r="A65" s="47"/>
      <c r="B65" s="48"/>
      <c r="C65" s="48"/>
      <c r="D65" s="48"/>
      <c r="E65" s="48"/>
      <c r="F65" s="48"/>
      <c r="G65" s="48"/>
      <c r="H65" s="48"/>
      <c r="I65" s="48"/>
      <c r="J65" s="49"/>
    </row>
    <row r="66" spans="1:10" ht="48.75" customHeight="1">
      <c r="A66" s="50" t="s">
        <v>71</v>
      </c>
      <c r="B66" s="50"/>
      <c r="C66" s="50"/>
      <c r="D66" s="50"/>
      <c r="E66" s="50"/>
      <c r="F66" s="50"/>
      <c r="G66" s="50"/>
      <c r="H66" s="50"/>
      <c r="I66" s="50"/>
      <c r="J66" s="50"/>
    </row>
    <row r="67" ht="15">
      <c r="A67" s="40" t="s">
        <v>72</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1">
      <selection activeCell="B4" sqref="B4:G59"/>
    </sheetView>
  </sheetViews>
  <sheetFormatPr defaultColWidth="9.140625" defaultRowHeight="15"/>
  <cols>
    <col min="1" max="1" width="34.00390625" style="0" bestFit="1" customWidth="1"/>
    <col min="2" max="10" width="14.28125" style="0" customWidth="1"/>
  </cols>
  <sheetData>
    <row r="1" spans="1:10" ht="24.75" customHeight="1">
      <c r="A1" s="51" t="s">
        <v>63</v>
      </c>
      <c r="B1" s="52"/>
      <c r="C1" s="52"/>
      <c r="D1" s="52"/>
      <c r="E1" s="52"/>
      <c r="F1" s="52"/>
      <c r="G1" s="52"/>
      <c r="H1" s="52"/>
      <c r="I1" s="52"/>
      <c r="J1" s="53"/>
    </row>
    <row r="2" spans="1:10" ht="27" customHeight="1">
      <c r="A2" s="65" t="s">
        <v>1</v>
      </c>
      <c r="B2" s="56" t="s">
        <v>76</v>
      </c>
      <c r="C2" s="56"/>
      <c r="D2" s="56"/>
      <c r="E2" s="56" t="s">
        <v>77</v>
      </c>
      <c r="F2" s="56"/>
      <c r="G2" s="56"/>
      <c r="H2" s="57" t="s">
        <v>74</v>
      </c>
      <c r="I2" s="57"/>
      <c r="J2" s="58"/>
    </row>
    <row r="3" spans="1:10" ht="15">
      <c r="A3" s="66"/>
      <c r="B3" s="1" t="s">
        <v>2</v>
      </c>
      <c r="C3" s="1" t="s">
        <v>3</v>
      </c>
      <c r="D3" s="1" t="s">
        <v>4</v>
      </c>
      <c r="E3" s="1" t="s">
        <v>2</v>
      </c>
      <c r="F3" s="1" t="s">
        <v>3</v>
      </c>
      <c r="G3" s="1" t="s">
        <v>4</v>
      </c>
      <c r="H3" s="1" t="s">
        <v>2</v>
      </c>
      <c r="I3" s="1" t="s">
        <v>3</v>
      </c>
      <c r="J3" s="2" t="s">
        <v>4</v>
      </c>
    </row>
    <row r="4" spans="1:10" ht="15">
      <c r="A4" s="10" t="s">
        <v>5</v>
      </c>
      <c r="B4" s="3">
        <v>77</v>
      </c>
      <c r="C4" s="3">
        <v>12780</v>
      </c>
      <c r="D4" s="3">
        <v>12857</v>
      </c>
      <c r="E4" s="3">
        <v>247</v>
      </c>
      <c r="F4" s="3">
        <v>13452</v>
      </c>
      <c r="G4" s="3">
        <v>13699</v>
      </c>
      <c r="H4" s="4">
        <f>+_xlfn.IFERROR(((E4-B4)/B4)*100,)</f>
        <v>220.7792207792208</v>
      </c>
      <c r="I4" s="4">
        <f>+_xlfn.IFERROR(((F4-C4)/C4)*100,)</f>
        <v>5.258215962441314</v>
      </c>
      <c r="J4" s="42">
        <f>+_xlfn.IFERROR(((G4-D4)/D4)*100,)</f>
        <v>6.548961655129501</v>
      </c>
    </row>
    <row r="5" spans="1:10" ht="15">
      <c r="A5" s="6" t="s">
        <v>68</v>
      </c>
      <c r="B5" s="7">
        <v>38491</v>
      </c>
      <c r="C5" s="7">
        <v>81619</v>
      </c>
      <c r="D5" s="7">
        <v>120110</v>
      </c>
      <c r="E5" s="7">
        <v>46358</v>
      </c>
      <c r="F5" s="7">
        <v>114603</v>
      </c>
      <c r="G5" s="7">
        <v>160961</v>
      </c>
      <c r="H5" s="8">
        <f>+_xlfn.IFERROR(((E5-B5)/B5)*100,)</f>
        <v>20.43854407523837</v>
      </c>
      <c r="I5" s="8">
        <f>+_xlfn.IFERROR(((F5-C5)/C5)*100,)</f>
        <v>40.412158933581644</v>
      </c>
      <c r="J5" s="9">
        <f>+_xlfn.IFERROR(((G5-D5)/D5)*100,)</f>
        <v>34.011322953958874</v>
      </c>
    </row>
    <row r="6" spans="1:10" ht="15">
      <c r="A6" s="10" t="s">
        <v>52</v>
      </c>
      <c r="B6" s="3">
        <v>48097</v>
      </c>
      <c r="C6" s="3">
        <v>26016</v>
      </c>
      <c r="D6" s="3">
        <v>74113</v>
      </c>
      <c r="E6" s="3">
        <v>68958</v>
      </c>
      <c r="F6" s="3">
        <v>38432</v>
      </c>
      <c r="G6" s="3">
        <v>107390</v>
      </c>
      <c r="H6" s="4">
        <f aca="true" t="shared" si="0" ref="H6:H59">+_xlfn.IFERROR(((E6-B6)/B6)*100,)</f>
        <v>43.37276753227852</v>
      </c>
      <c r="I6" s="4">
        <f aca="true" t="shared" si="1" ref="I6:I59">+_xlfn.IFERROR(((F6-C6)/C6)*100,)</f>
        <v>47.724477244772444</v>
      </c>
      <c r="J6" s="5">
        <f aca="true" t="shared" si="2" ref="J6:J59">+_xlfn.IFERROR(((G6-D6)/D6)*100,)</f>
        <v>44.90035486351922</v>
      </c>
    </row>
    <row r="7" spans="1:10" ht="15">
      <c r="A7" s="6" t="s">
        <v>6</v>
      </c>
      <c r="B7" s="7">
        <v>21925</v>
      </c>
      <c r="C7" s="7">
        <v>5200</v>
      </c>
      <c r="D7" s="7">
        <v>27125</v>
      </c>
      <c r="E7" s="7">
        <v>26896</v>
      </c>
      <c r="F7" s="7">
        <v>6524</v>
      </c>
      <c r="G7" s="7">
        <v>33420</v>
      </c>
      <c r="H7" s="8">
        <f t="shared" si="0"/>
        <v>22.672748004561</v>
      </c>
      <c r="I7" s="8">
        <f t="shared" si="1"/>
        <v>25.461538461538463</v>
      </c>
      <c r="J7" s="9">
        <f t="shared" si="2"/>
        <v>23.207373271889402</v>
      </c>
    </row>
    <row r="8" spans="1:10" ht="15">
      <c r="A8" s="10" t="s">
        <v>7</v>
      </c>
      <c r="B8" s="3">
        <v>19688</v>
      </c>
      <c r="C8" s="3">
        <v>6075</v>
      </c>
      <c r="D8" s="3">
        <v>25763</v>
      </c>
      <c r="E8" s="3">
        <v>23425</v>
      </c>
      <c r="F8" s="3">
        <v>8091</v>
      </c>
      <c r="G8" s="3">
        <v>31516</v>
      </c>
      <c r="H8" s="4">
        <f t="shared" si="0"/>
        <v>18.981105241771637</v>
      </c>
      <c r="I8" s="4">
        <f t="shared" si="1"/>
        <v>33.18518518518518</v>
      </c>
      <c r="J8" s="5">
        <f t="shared" si="2"/>
        <v>22.33047393548888</v>
      </c>
    </row>
    <row r="9" spans="1:10" ht="15">
      <c r="A9" s="6" t="s">
        <v>8</v>
      </c>
      <c r="B9" s="7">
        <v>13676</v>
      </c>
      <c r="C9" s="7">
        <v>17650</v>
      </c>
      <c r="D9" s="7">
        <v>31326</v>
      </c>
      <c r="E9" s="7">
        <v>19718</v>
      </c>
      <c r="F9" s="7">
        <v>54744</v>
      </c>
      <c r="G9" s="7">
        <v>74462</v>
      </c>
      <c r="H9" s="8">
        <f t="shared" si="0"/>
        <v>44.17958467388125</v>
      </c>
      <c r="I9" s="8">
        <f t="shared" si="1"/>
        <v>210.1643059490085</v>
      </c>
      <c r="J9" s="9">
        <f t="shared" si="2"/>
        <v>137.70031283917513</v>
      </c>
    </row>
    <row r="10" spans="1:10" ht="15">
      <c r="A10" s="10" t="s">
        <v>53</v>
      </c>
      <c r="B10" s="3">
        <v>1118</v>
      </c>
      <c r="C10" s="3">
        <v>167</v>
      </c>
      <c r="D10" s="3">
        <v>1285</v>
      </c>
      <c r="E10" s="3">
        <v>1893</v>
      </c>
      <c r="F10" s="3">
        <v>952</v>
      </c>
      <c r="G10" s="3">
        <v>2845</v>
      </c>
      <c r="H10" s="4">
        <f t="shared" si="0"/>
        <v>69.32021466905188</v>
      </c>
      <c r="I10" s="4">
        <f t="shared" si="1"/>
        <v>470.0598802395209</v>
      </c>
      <c r="J10" s="5">
        <f t="shared" si="2"/>
        <v>121.40077821011673</v>
      </c>
    </row>
    <row r="11" spans="1:10" ht="15">
      <c r="A11" s="6" t="s">
        <v>9</v>
      </c>
      <c r="B11" s="7">
        <v>3416</v>
      </c>
      <c r="C11" s="7">
        <v>2109</v>
      </c>
      <c r="D11" s="7">
        <v>5525</v>
      </c>
      <c r="E11" s="7">
        <v>6892</v>
      </c>
      <c r="F11" s="7">
        <v>3599</v>
      </c>
      <c r="G11" s="7">
        <v>10491</v>
      </c>
      <c r="H11" s="8">
        <f t="shared" si="0"/>
        <v>101.75644028103044</v>
      </c>
      <c r="I11" s="8">
        <f t="shared" si="1"/>
        <v>70.64959696538644</v>
      </c>
      <c r="J11" s="9">
        <f t="shared" si="2"/>
        <v>89.88235294117646</v>
      </c>
    </row>
    <row r="12" spans="1:10" ht="15">
      <c r="A12" s="10" t="s">
        <v>10</v>
      </c>
      <c r="B12" s="3">
        <v>4446</v>
      </c>
      <c r="C12" s="3">
        <v>1129</v>
      </c>
      <c r="D12" s="3">
        <v>5575</v>
      </c>
      <c r="E12" s="3">
        <v>8957</v>
      </c>
      <c r="F12" s="3">
        <v>4571</v>
      </c>
      <c r="G12" s="3">
        <v>13528</v>
      </c>
      <c r="H12" s="4">
        <f t="shared" si="0"/>
        <v>101.46198830409357</v>
      </c>
      <c r="I12" s="4">
        <f t="shared" si="1"/>
        <v>304.87156775907886</v>
      </c>
      <c r="J12" s="5">
        <f t="shared" si="2"/>
        <v>142.65470852017935</v>
      </c>
    </row>
    <row r="13" spans="1:10" ht="15">
      <c r="A13" s="6" t="s">
        <v>11</v>
      </c>
      <c r="B13" s="7">
        <v>9976</v>
      </c>
      <c r="C13" s="7">
        <v>1598</v>
      </c>
      <c r="D13" s="7">
        <v>11574</v>
      </c>
      <c r="E13" s="7">
        <v>12214</v>
      </c>
      <c r="F13" s="7">
        <v>1741</v>
      </c>
      <c r="G13" s="7">
        <v>13955</v>
      </c>
      <c r="H13" s="8">
        <f t="shared" si="0"/>
        <v>22.433841218925423</v>
      </c>
      <c r="I13" s="8">
        <f t="shared" si="1"/>
        <v>8.948685857321651</v>
      </c>
      <c r="J13" s="9">
        <f t="shared" si="2"/>
        <v>20.57197166061863</v>
      </c>
    </row>
    <row r="14" spans="1:10" ht="15">
      <c r="A14" s="10" t="s">
        <v>12</v>
      </c>
      <c r="B14" s="3">
        <v>7750</v>
      </c>
      <c r="C14" s="3">
        <v>418</v>
      </c>
      <c r="D14" s="3">
        <v>8168</v>
      </c>
      <c r="E14" s="3">
        <v>10529</v>
      </c>
      <c r="F14" s="3">
        <v>1350</v>
      </c>
      <c r="G14" s="3">
        <v>11879</v>
      </c>
      <c r="H14" s="4">
        <f t="shared" si="0"/>
        <v>35.85806451612903</v>
      </c>
      <c r="I14" s="4">
        <f t="shared" si="1"/>
        <v>222.9665071770335</v>
      </c>
      <c r="J14" s="5">
        <f t="shared" si="2"/>
        <v>45.433398628795295</v>
      </c>
    </row>
    <row r="15" spans="1:10" ht="15">
      <c r="A15" s="6" t="s">
        <v>13</v>
      </c>
      <c r="B15" s="7">
        <v>2247</v>
      </c>
      <c r="C15" s="7">
        <v>18</v>
      </c>
      <c r="D15" s="7">
        <v>2265</v>
      </c>
      <c r="E15" s="7">
        <v>3314</v>
      </c>
      <c r="F15" s="7">
        <v>15</v>
      </c>
      <c r="G15" s="7">
        <v>3329</v>
      </c>
      <c r="H15" s="8">
        <f t="shared" si="0"/>
        <v>47.485536270583</v>
      </c>
      <c r="I15" s="8">
        <f t="shared" si="1"/>
        <v>-16.666666666666664</v>
      </c>
      <c r="J15" s="9">
        <f t="shared" si="2"/>
        <v>46.9757174392936</v>
      </c>
    </row>
    <row r="16" spans="1:10" ht="15">
      <c r="A16" s="10" t="s">
        <v>14</v>
      </c>
      <c r="B16" s="3">
        <v>5668</v>
      </c>
      <c r="C16" s="3">
        <v>822</v>
      </c>
      <c r="D16" s="3">
        <v>6490</v>
      </c>
      <c r="E16" s="3">
        <v>7163</v>
      </c>
      <c r="F16" s="3">
        <v>721</v>
      </c>
      <c r="G16" s="3">
        <v>7884</v>
      </c>
      <c r="H16" s="4">
        <f t="shared" si="0"/>
        <v>26.376146788990823</v>
      </c>
      <c r="I16" s="4">
        <f t="shared" si="1"/>
        <v>-12.287104622871047</v>
      </c>
      <c r="J16" s="5">
        <f t="shared" si="2"/>
        <v>21.47919876733436</v>
      </c>
    </row>
    <row r="17" spans="1:10" ht="15">
      <c r="A17" s="6" t="s">
        <v>15</v>
      </c>
      <c r="B17" s="7">
        <v>618</v>
      </c>
      <c r="C17" s="7">
        <v>8</v>
      </c>
      <c r="D17" s="7">
        <v>626</v>
      </c>
      <c r="E17" s="7">
        <v>687</v>
      </c>
      <c r="F17" s="7">
        <v>0</v>
      </c>
      <c r="G17" s="7">
        <v>687</v>
      </c>
      <c r="H17" s="8">
        <f t="shared" si="0"/>
        <v>11.165048543689322</v>
      </c>
      <c r="I17" s="8">
        <f t="shared" si="1"/>
        <v>-100</v>
      </c>
      <c r="J17" s="9">
        <f t="shared" si="2"/>
        <v>9.744408945686901</v>
      </c>
    </row>
    <row r="18" spans="1:10" ht="15">
      <c r="A18" s="10" t="s">
        <v>16</v>
      </c>
      <c r="B18" s="3">
        <v>886</v>
      </c>
      <c r="C18" s="3">
        <v>2</v>
      </c>
      <c r="D18" s="3">
        <v>888</v>
      </c>
      <c r="E18" s="3">
        <v>1172</v>
      </c>
      <c r="F18" s="3">
        <v>0</v>
      </c>
      <c r="G18" s="3">
        <v>1172</v>
      </c>
      <c r="H18" s="4">
        <f t="shared" si="0"/>
        <v>32.27990970654628</v>
      </c>
      <c r="I18" s="4">
        <f t="shared" si="1"/>
        <v>-100</v>
      </c>
      <c r="J18" s="5">
        <f t="shared" si="2"/>
        <v>31.98198198198198</v>
      </c>
    </row>
    <row r="19" spans="1:10" ht="15">
      <c r="A19" s="6" t="s">
        <v>17</v>
      </c>
      <c r="B19" s="7">
        <v>453</v>
      </c>
      <c r="C19" s="7">
        <v>21</v>
      </c>
      <c r="D19" s="7">
        <v>474</v>
      </c>
      <c r="E19" s="7">
        <v>485</v>
      </c>
      <c r="F19" s="7">
        <v>73</v>
      </c>
      <c r="G19" s="7">
        <v>558</v>
      </c>
      <c r="H19" s="8">
        <f t="shared" si="0"/>
        <v>7.06401766004415</v>
      </c>
      <c r="I19" s="8">
        <f t="shared" si="1"/>
        <v>247.61904761904762</v>
      </c>
      <c r="J19" s="9">
        <f t="shared" si="2"/>
        <v>17.72151898734177</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807</v>
      </c>
      <c r="C21" s="7">
        <v>33</v>
      </c>
      <c r="D21" s="7">
        <v>840</v>
      </c>
      <c r="E21" s="7">
        <v>1322</v>
      </c>
      <c r="F21" s="7">
        <v>30</v>
      </c>
      <c r="G21" s="7">
        <v>1352</v>
      </c>
      <c r="H21" s="8">
        <f t="shared" si="0"/>
        <v>63.81660470879802</v>
      </c>
      <c r="I21" s="8">
        <f t="shared" si="1"/>
        <v>-9.090909090909092</v>
      </c>
      <c r="J21" s="9">
        <f t="shared" si="2"/>
        <v>60.952380952380956</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1470</v>
      </c>
      <c r="C23" s="7">
        <v>8</v>
      </c>
      <c r="D23" s="7">
        <v>1478</v>
      </c>
      <c r="E23" s="7">
        <v>2296</v>
      </c>
      <c r="F23" s="7">
        <v>0</v>
      </c>
      <c r="G23" s="7">
        <v>2296</v>
      </c>
      <c r="H23" s="8">
        <f t="shared" si="0"/>
        <v>56.19047619047619</v>
      </c>
      <c r="I23" s="8">
        <f t="shared" si="1"/>
        <v>-100</v>
      </c>
      <c r="J23" s="9">
        <f t="shared" si="2"/>
        <v>55.34506089309878</v>
      </c>
    </row>
    <row r="24" spans="1:10" ht="15">
      <c r="A24" s="10" t="s">
        <v>21</v>
      </c>
      <c r="B24" s="3">
        <v>605</v>
      </c>
      <c r="C24" s="3">
        <v>2</v>
      </c>
      <c r="D24" s="3">
        <v>607</v>
      </c>
      <c r="E24" s="3">
        <v>788</v>
      </c>
      <c r="F24" s="3">
        <v>0</v>
      </c>
      <c r="G24" s="3">
        <v>788</v>
      </c>
      <c r="H24" s="4">
        <f t="shared" si="0"/>
        <v>30.247933884297524</v>
      </c>
      <c r="I24" s="4">
        <f t="shared" si="1"/>
        <v>-100</v>
      </c>
      <c r="J24" s="5">
        <f t="shared" si="2"/>
        <v>29.818780889621088</v>
      </c>
    </row>
    <row r="25" spans="1:10" ht="15">
      <c r="A25" s="6" t="s">
        <v>22</v>
      </c>
      <c r="B25" s="7">
        <v>387</v>
      </c>
      <c r="C25" s="7">
        <v>50</v>
      </c>
      <c r="D25" s="7">
        <v>437</v>
      </c>
      <c r="E25" s="7">
        <v>291</v>
      </c>
      <c r="F25" s="7">
        <v>2</v>
      </c>
      <c r="G25" s="7">
        <v>293</v>
      </c>
      <c r="H25" s="8">
        <f t="shared" si="0"/>
        <v>-24.8062015503876</v>
      </c>
      <c r="I25" s="8">
        <f t="shared" si="1"/>
        <v>-96</v>
      </c>
      <c r="J25" s="9">
        <f t="shared" si="2"/>
        <v>-32.951945080091534</v>
      </c>
    </row>
    <row r="26" spans="1:10" ht="15">
      <c r="A26" s="10" t="s">
        <v>23</v>
      </c>
      <c r="B26" s="3">
        <v>374</v>
      </c>
      <c r="C26" s="3">
        <v>8</v>
      </c>
      <c r="D26" s="3">
        <v>382</v>
      </c>
      <c r="E26" s="3">
        <v>441</v>
      </c>
      <c r="F26" s="3">
        <v>0</v>
      </c>
      <c r="G26" s="3">
        <v>441</v>
      </c>
      <c r="H26" s="4">
        <f t="shared" si="0"/>
        <v>17.914438502673796</v>
      </c>
      <c r="I26" s="4">
        <f t="shared" si="1"/>
        <v>-100</v>
      </c>
      <c r="J26" s="5">
        <f t="shared" si="2"/>
        <v>15.44502617801047</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1309</v>
      </c>
      <c r="C28" s="3">
        <v>46</v>
      </c>
      <c r="D28" s="3">
        <v>1355</v>
      </c>
      <c r="E28" s="3">
        <v>1444</v>
      </c>
      <c r="F28" s="3">
        <v>101</v>
      </c>
      <c r="G28" s="3">
        <v>1545</v>
      </c>
      <c r="H28" s="4">
        <f t="shared" si="0"/>
        <v>10.313216195569137</v>
      </c>
      <c r="I28" s="4">
        <f t="shared" si="1"/>
        <v>119.56521739130434</v>
      </c>
      <c r="J28" s="5">
        <f t="shared" si="2"/>
        <v>14.022140221402212</v>
      </c>
    </row>
    <row r="29" spans="1:10" ht="15">
      <c r="A29" s="6" t="s">
        <v>26</v>
      </c>
      <c r="B29" s="7">
        <v>4509</v>
      </c>
      <c r="C29" s="7">
        <v>150</v>
      </c>
      <c r="D29" s="7">
        <v>4659</v>
      </c>
      <c r="E29" s="7">
        <v>4953</v>
      </c>
      <c r="F29" s="7">
        <v>241</v>
      </c>
      <c r="G29" s="7">
        <v>5194</v>
      </c>
      <c r="H29" s="8">
        <f t="shared" si="0"/>
        <v>9.846972721224219</v>
      </c>
      <c r="I29" s="8">
        <f t="shared" si="1"/>
        <v>60.66666666666667</v>
      </c>
      <c r="J29" s="9">
        <f t="shared" si="2"/>
        <v>11.483150890749087</v>
      </c>
    </row>
    <row r="30" spans="1:10" ht="15">
      <c r="A30" s="10" t="s">
        <v>27</v>
      </c>
      <c r="B30" s="3">
        <v>2371</v>
      </c>
      <c r="C30" s="3">
        <v>181</v>
      </c>
      <c r="D30" s="3">
        <v>2552</v>
      </c>
      <c r="E30" s="3">
        <v>2537</v>
      </c>
      <c r="F30" s="3">
        <v>239</v>
      </c>
      <c r="G30" s="3">
        <v>2776</v>
      </c>
      <c r="H30" s="4">
        <f t="shared" si="0"/>
        <v>7.001265288907634</v>
      </c>
      <c r="I30" s="4">
        <f t="shared" si="1"/>
        <v>32.04419889502763</v>
      </c>
      <c r="J30" s="5">
        <f t="shared" si="2"/>
        <v>8.77742946708464</v>
      </c>
    </row>
    <row r="31" spans="1:10" ht="15">
      <c r="A31" s="6" t="s">
        <v>75</v>
      </c>
      <c r="B31" s="7">
        <v>1033</v>
      </c>
      <c r="C31" s="7">
        <v>3</v>
      </c>
      <c r="D31" s="7">
        <v>1036</v>
      </c>
      <c r="E31" s="7">
        <v>1414</v>
      </c>
      <c r="F31" s="7">
        <v>18</v>
      </c>
      <c r="G31" s="7">
        <v>1432</v>
      </c>
      <c r="H31" s="8">
        <f t="shared" si="0"/>
        <v>36.88286544046467</v>
      </c>
      <c r="I31" s="8">
        <f t="shared" si="1"/>
        <v>500</v>
      </c>
      <c r="J31" s="9">
        <f t="shared" si="2"/>
        <v>38.22393822393823</v>
      </c>
    </row>
    <row r="32" spans="1:10" ht="15">
      <c r="A32" s="10" t="s">
        <v>55</v>
      </c>
      <c r="B32" s="3">
        <v>0</v>
      </c>
      <c r="C32" s="3">
        <v>276</v>
      </c>
      <c r="D32" s="3">
        <v>276</v>
      </c>
      <c r="E32" s="3">
        <v>16</v>
      </c>
      <c r="F32" s="3">
        <v>572</v>
      </c>
      <c r="G32" s="3">
        <v>588</v>
      </c>
      <c r="H32" s="4">
        <f t="shared" si="0"/>
        <v>0</v>
      </c>
      <c r="I32" s="4">
        <f t="shared" si="1"/>
        <v>107.24637681159422</v>
      </c>
      <c r="J32" s="5">
        <f t="shared" si="2"/>
        <v>113.04347826086956</v>
      </c>
    </row>
    <row r="33" spans="1:10" ht="15">
      <c r="A33" s="6" t="s">
        <v>67</v>
      </c>
      <c r="B33" s="7">
        <v>454</v>
      </c>
      <c r="C33" s="7">
        <v>0</v>
      </c>
      <c r="D33" s="7">
        <v>454</v>
      </c>
      <c r="E33" s="7">
        <v>582</v>
      </c>
      <c r="F33" s="7">
        <v>0</v>
      </c>
      <c r="G33" s="7">
        <v>582</v>
      </c>
      <c r="H33" s="8">
        <f t="shared" si="0"/>
        <v>28.193832599118945</v>
      </c>
      <c r="I33" s="8">
        <f t="shared" si="1"/>
        <v>0</v>
      </c>
      <c r="J33" s="9">
        <f t="shared" si="2"/>
        <v>28.193832599118945</v>
      </c>
    </row>
    <row r="34" spans="1:10" ht="15">
      <c r="A34" s="10" t="s">
        <v>28</v>
      </c>
      <c r="B34" s="3">
        <v>2634</v>
      </c>
      <c r="C34" s="3">
        <v>413</v>
      </c>
      <c r="D34" s="3">
        <v>3047</v>
      </c>
      <c r="E34" s="3">
        <v>4182</v>
      </c>
      <c r="F34" s="3">
        <v>115</v>
      </c>
      <c r="G34" s="3">
        <v>4297</v>
      </c>
      <c r="H34" s="4">
        <f t="shared" si="0"/>
        <v>58.76993166287016</v>
      </c>
      <c r="I34" s="4">
        <f t="shared" si="1"/>
        <v>-72.15496368038741</v>
      </c>
      <c r="J34" s="5">
        <f t="shared" si="2"/>
        <v>41.02395799146702</v>
      </c>
    </row>
    <row r="35" spans="1:10" ht="15">
      <c r="A35" s="6" t="s">
        <v>66</v>
      </c>
      <c r="B35" s="7">
        <v>590</v>
      </c>
      <c r="C35" s="7">
        <v>2</v>
      </c>
      <c r="D35" s="7">
        <v>592</v>
      </c>
      <c r="E35" s="7">
        <v>815</v>
      </c>
      <c r="F35" s="7">
        <v>0</v>
      </c>
      <c r="G35" s="7">
        <v>815</v>
      </c>
      <c r="H35" s="8">
        <f t="shared" si="0"/>
        <v>38.13559322033898</v>
      </c>
      <c r="I35" s="8">
        <f t="shared" si="1"/>
        <v>-100</v>
      </c>
      <c r="J35" s="9">
        <f t="shared" si="2"/>
        <v>37.66891891891892</v>
      </c>
    </row>
    <row r="36" spans="1:10" ht="15">
      <c r="A36" s="10" t="s">
        <v>29</v>
      </c>
      <c r="B36" s="3">
        <v>256</v>
      </c>
      <c r="C36" s="3">
        <v>26</v>
      </c>
      <c r="D36" s="3">
        <v>282</v>
      </c>
      <c r="E36" s="3">
        <v>210</v>
      </c>
      <c r="F36" s="3">
        <v>18</v>
      </c>
      <c r="G36" s="3">
        <v>228</v>
      </c>
      <c r="H36" s="4">
        <f t="shared" si="0"/>
        <v>-17.96875</v>
      </c>
      <c r="I36" s="4">
        <f t="shared" si="1"/>
        <v>-30.76923076923077</v>
      </c>
      <c r="J36" s="5">
        <f t="shared" si="2"/>
        <v>-19.148936170212767</v>
      </c>
    </row>
    <row r="37" spans="1:10" ht="15">
      <c r="A37" s="6" t="s">
        <v>30</v>
      </c>
      <c r="B37" s="7">
        <v>794</v>
      </c>
      <c r="C37" s="7">
        <v>7</v>
      </c>
      <c r="D37" s="7">
        <v>801</v>
      </c>
      <c r="E37" s="7">
        <v>889</v>
      </c>
      <c r="F37" s="7">
        <v>0</v>
      </c>
      <c r="G37" s="7">
        <v>889</v>
      </c>
      <c r="H37" s="8">
        <f t="shared" si="0"/>
        <v>11.964735516372796</v>
      </c>
      <c r="I37" s="8">
        <f t="shared" si="1"/>
        <v>-100</v>
      </c>
      <c r="J37" s="9">
        <f t="shared" si="2"/>
        <v>10.986267166042447</v>
      </c>
    </row>
    <row r="38" spans="1:10" ht="15">
      <c r="A38" s="10" t="s">
        <v>31</v>
      </c>
      <c r="B38" s="3">
        <v>1651</v>
      </c>
      <c r="C38" s="3">
        <v>2</v>
      </c>
      <c r="D38" s="3">
        <v>1653</v>
      </c>
      <c r="E38" s="3">
        <v>1967</v>
      </c>
      <c r="F38" s="3">
        <v>0</v>
      </c>
      <c r="G38" s="3">
        <v>1967</v>
      </c>
      <c r="H38" s="4">
        <f t="shared" si="0"/>
        <v>19.13991520290733</v>
      </c>
      <c r="I38" s="4">
        <f t="shared" si="1"/>
        <v>-100</v>
      </c>
      <c r="J38" s="5">
        <f t="shared" si="2"/>
        <v>18.99576527525711</v>
      </c>
    </row>
    <row r="39" spans="1:10" ht="15">
      <c r="A39" s="6" t="s">
        <v>32</v>
      </c>
      <c r="B39" s="7">
        <v>142</v>
      </c>
      <c r="C39" s="7">
        <v>11</v>
      </c>
      <c r="D39" s="7">
        <v>153</v>
      </c>
      <c r="E39" s="7">
        <v>171</v>
      </c>
      <c r="F39" s="7">
        <v>0</v>
      </c>
      <c r="G39" s="7">
        <v>171</v>
      </c>
      <c r="H39" s="8">
        <f t="shared" si="0"/>
        <v>20.422535211267608</v>
      </c>
      <c r="I39" s="8">
        <f t="shared" si="1"/>
        <v>-100</v>
      </c>
      <c r="J39" s="9">
        <f t="shared" si="2"/>
        <v>11.76470588235294</v>
      </c>
    </row>
    <row r="40" spans="1:10" ht="15">
      <c r="A40" s="10" t="s">
        <v>33</v>
      </c>
      <c r="B40" s="3">
        <v>4565</v>
      </c>
      <c r="C40" s="3">
        <v>1273</v>
      </c>
      <c r="D40" s="3">
        <v>5838</v>
      </c>
      <c r="E40" s="3">
        <v>6034</v>
      </c>
      <c r="F40" s="3">
        <v>2119</v>
      </c>
      <c r="G40" s="3">
        <v>8153</v>
      </c>
      <c r="H40" s="4">
        <f t="shared" si="0"/>
        <v>32.17962760131435</v>
      </c>
      <c r="I40" s="4">
        <f t="shared" si="1"/>
        <v>66.45718774548311</v>
      </c>
      <c r="J40" s="5">
        <f t="shared" si="2"/>
        <v>39.653991092840016</v>
      </c>
    </row>
    <row r="41" spans="1:10" ht="15">
      <c r="A41" s="6" t="s">
        <v>34</v>
      </c>
      <c r="B41" s="7">
        <v>74</v>
      </c>
      <c r="C41" s="7">
        <v>8</v>
      </c>
      <c r="D41" s="7">
        <v>82</v>
      </c>
      <c r="E41" s="7">
        <v>46</v>
      </c>
      <c r="F41" s="7">
        <v>0</v>
      </c>
      <c r="G41" s="7">
        <v>46</v>
      </c>
      <c r="H41" s="8">
        <f t="shared" si="0"/>
        <v>-37.83783783783784</v>
      </c>
      <c r="I41" s="8">
        <f t="shared" si="1"/>
        <v>-100</v>
      </c>
      <c r="J41" s="9">
        <f t="shared" si="2"/>
        <v>-43.90243902439025</v>
      </c>
    </row>
    <row r="42" spans="1:10" ht="15">
      <c r="A42" s="10" t="s">
        <v>35</v>
      </c>
      <c r="B42" s="3">
        <v>2083</v>
      </c>
      <c r="C42" s="3">
        <v>360</v>
      </c>
      <c r="D42" s="3">
        <v>2443</v>
      </c>
      <c r="E42" s="3">
        <v>2900</v>
      </c>
      <c r="F42" s="3">
        <v>649</v>
      </c>
      <c r="G42" s="3">
        <v>3549</v>
      </c>
      <c r="H42" s="4">
        <f t="shared" si="0"/>
        <v>39.22227556409025</v>
      </c>
      <c r="I42" s="4">
        <f t="shared" si="1"/>
        <v>80.27777777777779</v>
      </c>
      <c r="J42" s="5">
        <f t="shared" si="2"/>
        <v>45.27220630372493</v>
      </c>
    </row>
    <row r="43" spans="1:10" ht="15">
      <c r="A43" s="6" t="s">
        <v>36</v>
      </c>
      <c r="B43" s="7">
        <v>2198</v>
      </c>
      <c r="C43" s="7">
        <v>40</v>
      </c>
      <c r="D43" s="7">
        <v>2238</v>
      </c>
      <c r="E43" s="7">
        <v>2613</v>
      </c>
      <c r="F43" s="7">
        <v>55</v>
      </c>
      <c r="G43" s="7">
        <v>2668</v>
      </c>
      <c r="H43" s="8">
        <f t="shared" si="0"/>
        <v>18.880800727934485</v>
      </c>
      <c r="I43" s="8">
        <f t="shared" si="1"/>
        <v>37.5</v>
      </c>
      <c r="J43" s="9">
        <f t="shared" si="2"/>
        <v>19.213583556747096</v>
      </c>
    </row>
    <row r="44" spans="1:10" ht="15">
      <c r="A44" s="10" t="s">
        <v>37</v>
      </c>
      <c r="B44" s="3">
        <v>1648</v>
      </c>
      <c r="C44" s="3">
        <v>4</v>
      </c>
      <c r="D44" s="3">
        <v>1652</v>
      </c>
      <c r="E44" s="3">
        <v>2459</v>
      </c>
      <c r="F44" s="3">
        <v>2</v>
      </c>
      <c r="G44" s="3">
        <v>2461</v>
      </c>
      <c r="H44" s="4">
        <f t="shared" si="0"/>
        <v>49.211165048543684</v>
      </c>
      <c r="I44" s="4">
        <f t="shared" si="1"/>
        <v>-50</v>
      </c>
      <c r="J44" s="5">
        <f t="shared" si="2"/>
        <v>48.97094430992736</v>
      </c>
    </row>
    <row r="45" spans="1:10" ht="15">
      <c r="A45" s="6" t="s">
        <v>69</v>
      </c>
      <c r="B45" s="7">
        <v>1131</v>
      </c>
      <c r="C45" s="7">
        <v>8</v>
      </c>
      <c r="D45" s="7">
        <v>1139</v>
      </c>
      <c r="E45" s="7">
        <v>1627</v>
      </c>
      <c r="F45" s="7">
        <v>0</v>
      </c>
      <c r="G45" s="7">
        <v>1627</v>
      </c>
      <c r="H45" s="8">
        <f t="shared" si="0"/>
        <v>43.85499557913351</v>
      </c>
      <c r="I45" s="8">
        <f t="shared" si="1"/>
        <v>-100</v>
      </c>
      <c r="J45" s="9">
        <f t="shared" si="2"/>
        <v>42.844600526777874</v>
      </c>
    </row>
    <row r="46" spans="1:10" ht="15">
      <c r="A46" s="10" t="s">
        <v>38</v>
      </c>
      <c r="B46" s="3">
        <v>816</v>
      </c>
      <c r="C46" s="3">
        <v>11</v>
      </c>
      <c r="D46" s="3">
        <v>827</v>
      </c>
      <c r="E46" s="3">
        <v>1066</v>
      </c>
      <c r="F46" s="3">
        <v>53</v>
      </c>
      <c r="G46" s="3">
        <v>1119</v>
      </c>
      <c r="H46" s="4">
        <f t="shared" si="0"/>
        <v>30.637254901960787</v>
      </c>
      <c r="I46" s="4">
        <f t="shared" si="1"/>
        <v>381.8181818181818</v>
      </c>
      <c r="J46" s="5">
        <f t="shared" si="2"/>
        <v>35.30834340991535</v>
      </c>
    </row>
    <row r="47" spans="1:10" ht="15">
      <c r="A47" s="6" t="s">
        <v>39</v>
      </c>
      <c r="B47" s="7">
        <v>2333</v>
      </c>
      <c r="C47" s="7">
        <v>68</v>
      </c>
      <c r="D47" s="7">
        <v>2401</v>
      </c>
      <c r="E47" s="7">
        <v>2981</v>
      </c>
      <c r="F47" s="7">
        <v>2</v>
      </c>
      <c r="G47" s="7">
        <v>2983</v>
      </c>
      <c r="H47" s="8">
        <f t="shared" si="0"/>
        <v>27.775396485212173</v>
      </c>
      <c r="I47" s="8">
        <f t="shared" si="1"/>
        <v>-97.05882352941177</v>
      </c>
      <c r="J47" s="9">
        <f t="shared" si="2"/>
        <v>24.239900041649314</v>
      </c>
    </row>
    <row r="48" spans="1:10" ht="15">
      <c r="A48" s="10" t="s">
        <v>40</v>
      </c>
      <c r="B48" s="3">
        <v>3477</v>
      </c>
      <c r="C48" s="3">
        <v>493</v>
      </c>
      <c r="D48" s="3">
        <v>3970</v>
      </c>
      <c r="E48" s="3">
        <v>4073</v>
      </c>
      <c r="F48" s="3">
        <v>698</v>
      </c>
      <c r="G48" s="3">
        <v>4771</v>
      </c>
      <c r="H48" s="4">
        <f t="shared" si="0"/>
        <v>17.141213689962612</v>
      </c>
      <c r="I48" s="4">
        <f t="shared" si="1"/>
        <v>41.58215010141988</v>
      </c>
      <c r="J48" s="5">
        <f t="shared" si="2"/>
        <v>20.17632241813602</v>
      </c>
    </row>
    <row r="49" spans="1:10" ht="15">
      <c r="A49" s="6" t="s">
        <v>41</v>
      </c>
      <c r="B49" s="7">
        <v>181</v>
      </c>
      <c r="C49" s="7">
        <v>0</v>
      </c>
      <c r="D49" s="7">
        <v>181</v>
      </c>
      <c r="E49" s="7">
        <v>281</v>
      </c>
      <c r="F49" s="7">
        <v>0</v>
      </c>
      <c r="G49" s="7">
        <v>281</v>
      </c>
      <c r="H49" s="8">
        <f t="shared" si="0"/>
        <v>55.24861878453039</v>
      </c>
      <c r="I49" s="8">
        <f t="shared" si="1"/>
        <v>0</v>
      </c>
      <c r="J49" s="9">
        <f t="shared" si="2"/>
        <v>55.24861878453039</v>
      </c>
    </row>
    <row r="50" spans="1:10" ht="15">
      <c r="A50" s="10" t="s">
        <v>42</v>
      </c>
      <c r="B50" s="3">
        <v>460</v>
      </c>
      <c r="C50" s="3">
        <v>0</v>
      </c>
      <c r="D50" s="3">
        <v>460</v>
      </c>
      <c r="E50" s="3">
        <v>373</v>
      </c>
      <c r="F50" s="3">
        <v>0</v>
      </c>
      <c r="G50" s="3">
        <v>373</v>
      </c>
      <c r="H50" s="4">
        <f t="shared" si="0"/>
        <v>-18.913043478260867</v>
      </c>
      <c r="I50" s="4">
        <f t="shared" si="1"/>
        <v>0</v>
      </c>
      <c r="J50" s="5">
        <f t="shared" si="2"/>
        <v>-18.913043478260867</v>
      </c>
    </row>
    <row r="51" spans="1:10" ht="15">
      <c r="A51" s="6" t="s">
        <v>43</v>
      </c>
      <c r="B51" s="7">
        <v>1324</v>
      </c>
      <c r="C51" s="7">
        <v>19</v>
      </c>
      <c r="D51" s="7">
        <v>1343</v>
      </c>
      <c r="E51" s="7">
        <v>1826</v>
      </c>
      <c r="F51" s="7">
        <v>24</v>
      </c>
      <c r="G51" s="7">
        <v>1850</v>
      </c>
      <c r="H51" s="8">
        <f t="shared" si="0"/>
        <v>37.91540785498489</v>
      </c>
      <c r="I51" s="8">
        <f t="shared" si="1"/>
        <v>26.31578947368421</v>
      </c>
      <c r="J51" s="9">
        <f t="shared" si="2"/>
        <v>37.75130305286672</v>
      </c>
    </row>
    <row r="52" spans="1:10" ht="15">
      <c r="A52" s="10" t="s">
        <v>73</v>
      </c>
      <c r="B52" s="3">
        <v>1784</v>
      </c>
      <c r="C52" s="3">
        <v>40</v>
      </c>
      <c r="D52" s="3">
        <v>1824</v>
      </c>
      <c r="E52" s="3">
        <v>2598</v>
      </c>
      <c r="F52" s="3">
        <v>0</v>
      </c>
      <c r="G52" s="3">
        <v>2598</v>
      </c>
      <c r="H52" s="4">
        <f t="shared" si="0"/>
        <v>45.62780269058296</v>
      </c>
      <c r="I52" s="4">
        <f t="shared" si="1"/>
        <v>-100</v>
      </c>
      <c r="J52" s="5">
        <f t="shared" si="2"/>
        <v>42.43421052631579</v>
      </c>
    </row>
    <row r="53" spans="1:10" ht="15">
      <c r="A53" s="6" t="s">
        <v>44</v>
      </c>
      <c r="B53" s="7">
        <v>823</v>
      </c>
      <c r="C53" s="7">
        <v>2</v>
      </c>
      <c r="D53" s="7">
        <v>825</v>
      </c>
      <c r="E53" s="7">
        <v>1490</v>
      </c>
      <c r="F53" s="7">
        <v>0</v>
      </c>
      <c r="G53" s="7">
        <v>1490</v>
      </c>
      <c r="H53" s="8">
        <f t="shared" si="0"/>
        <v>81.044957472661</v>
      </c>
      <c r="I53" s="8">
        <f t="shared" si="1"/>
        <v>-100</v>
      </c>
      <c r="J53" s="9">
        <f t="shared" si="2"/>
        <v>80.60606060606061</v>
      </c>
    </row>
    <row r="54" spans="1:10" ht="15">
      <c r="A54" s="10" t="s">
        <v>70</v>
      </c>
      <c r="B54" s="3">
        <v>112</v>
      </c>
      <c r="C54" s="3">
        <v>71</v>
      </c>
      <c r="D54" s="3">
        <v>183</v>
      </c>
      <c r="E54" s="3">
        <v>24</v>
      </c>
      <c r="F54" s="3">
        <v>90</v>
      </c>
      <c r="G54" s="3">
        <v>114</v>
      </c>
      <c r="H54" s="4">
        <f t="shared" si="0"/>
        <v>-78.57142857142857</v>
      </c>
      <c r="I54" s="4">
        <f t="shared" si="1"/>
        <v>26.76056338028169</v>
      </c>
      <c r="J54" s="5">
        <f t="shared" si="2"/>
        <v>-37.704918032786885</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68</v>
      </c>
      <c r="C56" s="3">
        <v>5</v>
      </c>
      <c r="D56" s="3">
        <v>73</v>
      </c>
      <c r="E56" s="3">
        <v>0</v>
      </c>
      <c r="F56" s="3">
        <v>0</v>
      </c>
      <c r="G56" s="3">
        <v>0</v>
      </c>
      <c r="H56" s="4">
        <f t="shared" si="0"/>
        <v>-100</v>
      </c>
      <c r="I56" s="4">
        <f t="shared" si="1"/>
        <v>-100</v>
      </c>
      <c r="J56" s="5">
        <f t="shared" si="2"/>
        <v>-100</v>
      </c>
    </row>
    <row r="57" spans="1:10" ht="15">
      <c r="A57" s="6" t="s">
        <v>47</v>
      </c>
      <c r="B57" s="7">
        <v>3811</v>
      </c>
      <c r="C57" s="7">
        <v>12</v>
      </c>
      <c r="D57" s="7">
        <v>3823</v>
      </c>
      <c r="E57" s="7">
        <v>5328</v>
      </c>
      <c r="F57" s="7">
        <v>0</v>
      </c>
      <c r="G57" s="7">
        <v>5328</v>
      </c>
      <c r="H57" s="8">
        <f t="shared" si="0"/>
        <v>39.80582524271845</v>
      </c>
      <c r="I57" s="8">
        <f t="shared" si="1"/>
        <v>-100</v>
      </c>
      <c r="J57" s="9">
        <f t="shared" si="2"/>
        <v>39.36698927543814</v>
      </c>
    </row>
    <row r="58" spans="1:10" ht="15">
      <c r="A58" s="10" t="s">
        <v>56</v>
      </c>
      <c r="B58" s="3">
        <v>98</v>
      </c>
      <c r="C58" s="3">
        <v>49</v>
      </c>
      <c r="D58" s="3">
        <v>147</v>
      </c>
      <c r="E58" s="3">
        <v>119</v>
      </c>
      <c r="F58" s="3">
        <v>37</v>
      </c>
      <c r="G58" s="3">
        <v>156</v>
      </c>
      <c r="H58" s="4">
        <f t="shared" si="0"/>
        <v>21.428571428571427</v>
      </c>
      <c r="I58" s="4">
        <f t="shared" si="1"/>
        <v>-24.489795918367346</v>
      </c>
      <c r="J58" s="5">
        <f t="shared" si="2"/>
        <v>6.122448979591836</v>
      </c>
    </row>
    <row r="59" spans="1:10" ht="15">
      <c r="A59" s="6" t="s">
        <v>57</v>
      </c>
      <c r="B59" s="7">
        <v>38</v>
      </c>
      <c r="C59" s="7">
        <v>38</v>
      </c>
      <c r="D59" s="7">
        <v>76</v>
      </c>
      <c r="E59" s="7">
        <v>20</v>
      </c>
      <c r="F59" s="7">
        <v>206</v>
      </c>
      <c r="G59" s="7">
        <v>226</v>
      </c>
      <c r="H59" s="8">
        <f t="shared" si="0"/>
        <v>-47.368421052631575</v>
      </c>
      <c r="I59" s="8">
        <f t="shared" si="1"/>
        <v>442.1052631578948</v>
      </c>
      <c r="J59" s="9">
        <f t="shared" si="2"/>
        <v>197.36842105263156</v>
      </c>
    </row>
    <row r="60" spans="1:10" ht="15">
      <c r="A60" s="11" t="s">
        <v>48</v>
      </c>
      <c r="B60" s="22">
        <f>+B61-SUM(B6+B10+B20+B32+B58+B59+B5)</f>
        <v>137100</v>
      </c>
      <c r="C60" s="22">
        <f>+C61-SUM(C6+C10+C20+C32+C58+C59+C5)</f>
        <v>51186</v>
      </c>
      <c r="D60" s="22">
        <f>+D61-SUM(D6+D10+D20+D32+D58+D59+D5)</f>
        <v>188286</v>
      </c>
      <c r="E60" s="22">
        <f>+E61-SUM(E6+E10+E20+E32+E58+E59+E5)</f>
        <v>181720</v>
      </c>
      <c r="F60" s="22">
        <f>+F61-SUM(F6+F10+F20+F32+F58+F59+F5)</f>
        <v>99337</v>
      </c>
      <c r="G60" s="22">
        <f>+G61-SUM(G6+G10+G20+G32+G58+G59+G5)</f>
        <v>281057</v>
      </c>
      <c r="H60" s="23">
        <f>+_xlfn.IFERROR(((E60-B60)/B60)*100,0)</f>
        <v>32.545587162654996</v>
      </c>
      <c r="I60" s="23">
        <f>+_xlfn.IFERROR(((F60-C60)/C60)*100,0)</f>
        <v>94.07064431680537</v>
      </c>
      <c r="J60" s="23">
        <f>+_xlfn.IFERROR(((G60-D60)/D60)*100,0)</f>
        <v>49.27132128782809</v>
      </c>
    </row>
    <row r="61" spans="1:10" ht="15">
      <c r="A61" s="14" t="s">
        <v>49</v>
      </c>
      <c r="B61" s="24">
        <f>SUM(B4:B59)</f>
        <v>224942</v>
      </c>
      <c r="C61" s="24">
        <f>SUM(C4:C59)</f>
        <v>159351</v>
      </c>
      <c r="D61" s="24">
        <f>SUM(D4:D59)</f>
        <v>384293</v>
      </c>
      <c r="E61" s="24">
        <f>SUM(E4:E59)</f>
        <v>299084</v>
      </c>
      <c r="F61" s="24">
        <f>SUM(F4:F59)</f>
        <v>254139</v>
      </c>
      <c r="G61" s="24">
        <f>SUM(G4:G59)</f>
        <v>553223</v>
      </c>
      <c r="H61" s="25">
        <f>+_xlfn.IFERROR(((E61-B61)/B61)*100,0)</f>
        <v>32.96049648353797</v>
      </c>
      <c r="I61" s="25">
        <f>+_xlfn.IFERROR(((F61-C61)/C61)*100,0)</f>
        <v>59.48378108703428</v>
      </c>
      <c r="J61" s="25">
        <f>+_xlfn.IFERROR(((G61-D61)/D61)*100,0)</f>
        <v>43.95864613719219</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50" t="s">
        <v>71</v>
      </c>
      <c r="B65" s="50"/>
      <c r="C65" s="50"/>
      <c r="D65" s="50"/>
      <c r="E65" s="50"/>
      <c r="F65" s="50"/>
      <c r="G65" s="50"/>
      <c r="H65" s="50"/>
      <c r="I65" s="50"/>
      <c r="J65" s="50"/>
    </row>
    <row r="66" ht="15">
      <c r="A66" s="40" t="s">
        <v>72</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0"/>
  <sheetViews>
    <sheetView zoomScale="80" zoomScaleNormal="80" zoomScalePageLayoutView="0" workbookViewId="0" topLeftCell="A19">
      <selection activeCell="B4" sqref="B4:G59"/>
    </sheetView>
  </sheetViews>
  <sheetFormatPr defaultColWidth="9.140625" defaultRowHeight="15"/>
  <cols>
    <col min="1" max="1" width="34.00390625" style="0" bestFit="1" customWidth="1"/>
    <col min="2" max="10" width="14.28125" style="0" customWidth="1"/>
  </cols>
  <sheetData>
    <row r="1" spans="1:10" ht="18" customHeight="1">
      <c r="A1" s="51" t="s">
        <v>64</v>
      </c>
      <c r="B1" s="52"/>
      <c r="C1" s="52"/>
      <c r="D1" s="52"/>
      <c r="E1" s="52"/>
      <c r="F1" s="52"/>
      <c r="G1" s="52"/>
      <c r="H1" s="52"/>
      <c r="I1" s="52"/>
      <c r="J1" s="53"/>
    </row>
    <row r="2" spans="1:10" ht="30" customHeight="1">
      <c r="A2" s="65" t="s">
        <v>1</v>
      </c>
      <c r="B2" s="56" t="s">
        <v>76</v>
      </c>
      <c r="C2" s="56"/>
      <c r="D2" s="56"/>
      <c r="E2" s="56" t="s">
        <v>77</v>
      </c>
      <c r="F2" s="56"/>
      <c r="G2" s="56"/>
      <c r="H2" s="57" t="s">
        <v>74</v>
      </c>
      <c r="I2" s="57"/>
      <c r="J2" s="58"/>
    </row>
    <row r="3" spans="1:10" ht="15">
      <c r="A3" s="66"/>
      <c r="B3" s="1" t="s">
        <v>2</v>
      </c>
      <c r="C3" s="1" t="s">
        <v>3</v>
      </c>
      <c r="D3" s="1" t="s">
        <v>4</v>
      </c>
      <c r="E3" s="1" t="s">
        <v>2</v>
      </c>
      <c r="F3" s="1" t="s">
        <v>3</v>
      </c>
      <c r="G3" s="1" t="s">
        <v>4</v>
      </c>
      <c r="H3" s="1" t="s">
        <v>2</v>
      </c>
      <c r="I3" s="1" t="s">
        <v>3</v>
      </c>
      <c r="J3" s="2" t="s">
        <v>4</v>
      </c>
    </row>
    <row r="4" spans="1:10" ht="15">
      <c r="A4" s="10" t="s">
        <v>5</v>
      </c>
      <c r="B4" s="3">
        <v>1286.523</v>
      </c>
      <c r="C4" s="3">
        <v>533743.983</v>
      </c>
      <c r="D4" s="3">
        <v>535030.506</v>
      </c>
      <c r="E4" s="3">
        <v>7041.43</v>
      </c>
      <c r="F4" s="3">
        <v>595230</v>
      </c>
      <c r="G4" s="3">
        <v>602271.43</v>
      </c>
      <c r="H4" s="4">
        <f>+_xlfn.IFERROR(((E4-B4)/B4)*100,0)</f>
        <v>447.3225119177815</v>
      </c>
      <c r="I4" s="4">
        <f>+_xlfn.IFERROR(((F4-C4)/C4)*100,0)</f>
        <v>11.519758340769904</v>
      </c>
      <c r="J4" s="5">
        <f>+_xlfn.IFERROR(((G4-D4)/D4)*100,0)</f>
        <v>12.567680393162478</v>
      </c>
    </row>
    <row r="5" spans="1:10" ht="15">
      <c r="A5" s="6" t="s">
        <v>68</v>
      </c>
      <c r="B5" s="7">
        <v>58796.81700000001</v>
      </c>
      <c r="C5" s="7">
        <v>547835.0559999999</v>
      </c>
      <c r="D5" s="7">
        <v>606631.8729999999</v>
      </c>
      <c r="E5" s="7">
        <v>85896.525</v>
      </c>
      <c r="F5" s="7">
        <v>783175.578</v>
      </c>
      <c r="G5" s="7">
        <v>869072.103</v>
      </c>
      <c r="H5" s="8">
        <f>+_xlfn.IFERROR(((E5-B5)/B5)*100,0)</f>
        <v>46.090433772971046</v>
      </c>
      <c r="I5" s="8">
        <f>+_xlfn.IFERROR(((F5-C5)/C5)*100,0)</f>
        <v>42.958280858901475</v>
      </c>
      <c r="J5" s="9">
        <f>+_xlfn.IFERROR(((G5-D5)/D5)*100,0)</f>
        <v>43.261859734165355</v>
      </c>
    </row>
    <row r="6" spans="1:10" ht="15">
      <c r="A6" s="10" t="s">
        <v>52</v>
      </c>
      <c r="B6" s="3">
        <v>57204.34</v>
      </c>
      <c r="C6" s="3">
        <v>68958.35299999999</v>
      </c>
      <c r="D6" s="3">
        <v>126162.69299999998</v>
      </c>
      <c r="E6" s="3">
        <v>84971.917</v>
      </c>
      <c r="F6" s="3">
        <v>79762.75899999999</v>
      </c>
      <c r="G6" s="3">
        <v>164734.67599999998</v>
      </c>
      <c r="H6" s="4">
        <f aca="true" t="shared" si="0" ref="H6:H59">+_xlfn.IFERROR(((E6-B6)/B6)*100,0)</f>
        <v>48.541032026591004</v>
      </c>
      <c r="I6" s="4">
        <f aca="true" t="shared" si="1" ref="I6:I60">+_xlfn.IFERROR(((F6-C6)/C6)*100,0)</f>
        <v>15.668016317037045</v>
      </c>
      <c r="J6" s="5">
        <f aca="true" t="shared" si="2" ref="J6:J60">+_xlfn.IFERROR(((G6-D6)/D6)*100,0)</f>
        <v>30.573208357243924</v>
      </c>
    </row>
    <row r="7" spans="1:10" ht="15">
      <c r="A7" s="6" t="s">
        <v>6</v>
      </c>
      <c r="B7" s="7">
        <v>25294.263</v>
      </c>
      <c r="C7" s="7">
        <v>14856.131000000001</v>
      </c>
      <c r="D7" s="7">
        <v>40150.394</v>
      </c>
      <c r="E7" s="7">
        <v>33129</v>
      </c>
      <c r="F7" s="7">
        <v>14782</v>
      </c>
      <c r="G7" s="7">
        <v>47911</v>
      </c>
      <c r="H7" s="8">
        <f t="shared" si="0"/>
        <v>30.9743636333662</v>
      </c>
      <c r="I7" s="8">
        <f t="shared" si="1"/>
        <v>-0.49899263812362193</v>
      </c>
      <c r="J7" s="9">
        <f t="shared" si="2"/>
        <v>19.328841455453713</v>
      </c>
    </row>
    <row r="8" spans="1:10" ht="15">
      <c r="A8" s="10" t="s">
        <v>7</v>
      </c>
      <c r="B8" s="3">
        <v>26255.582000000002</v>
      </c>
      <c r="C8" s="3">
        <v>16396.61</v>
      </c>
      <c r="D8" s="3">
        <v>42652.192</v>
      </c>
      <c r="E8" s="3">
        <v>47493.206</v>
      </c>
      <c r="F8" s="3">
        <v>21900.79</v>
      </c>
      <c r="G8" s="3">
        <v>69393.996</v>
      </c>
      <c r="H8" s="4">
        <f t="shared" si="0"/>
        <v>80.88803363795171</v>
      </c>
      <c r="I8" s="4">
        <f t="shared" si="1"/>
        <v>33.56901213116614</v>
      </c>
      <c r="J8" s="5">
        <f t="shared" si="2"/>
        <v>62.697373208861094</v>
      </c>
    </row>
    <row r="9" spans="1:10" ht="15">
      <c r="A9" s="6" t="s">
        <v>8</v>
      </c>
      <c r="B9" s="7">
        <v>18176.749</v>
      </c>
      <c r="C9" s="7">
        <v>37824.03</v>
      </c>
      <c r="D9" s="7">
        <v>56000.778999999995</v>
      </c>
      <c r="E9" s="7">
        <v>30245.102</v>
      </c>
      <c r="F9" s="7">
        <v>112565.783</v>
      </c>
      <c r="G9" s="7">
        <v>142810.885</v>
      </c>
      <c r="H9" s="8">
        <f t="shared" si="0"/>
        <v>66.39445260535864</v>
      </c>
      <c r="I9" s="8">
        <f t="shared" si="1"/>
        <v>197.60388567796716</v>
      </c>
      <c r="J9" s="9">
        <f t="shared" si="2"/>
        <v>155.0158900468153</v>
      </c>
    </row>
    <row r="10" spans="1:10" ht="15">
      <c r="A10" s="10" t="s">
        <v>53</v>
      </c>
      <c r="B10" s="3">
        <v>1278.904</v>
      </c>
      <c r="C10" s="3">
        <v>266.97900000000004</v>
      </c>
      <c r="D10" s="3">
        <v>1545.883</v>
      </c>
      <c r="E10" s="3">
        <v>2406.535</v>
      </c>
      <c r="F10" s="3">
        <v>1587.407</v>
      </c>
      <c r="G10" s="3">
        <v>3993.942</v>
      </c>
      <c r="H10" s="4">
        <f t="shared" si="0"/>
        <v>88.1716688664669</v>
      </c>
      <c r="I10" s="4">
        <f t="shared" si="1"/>
        <v>494.5812217440322</v>
      </c>
      <c r="J10" s="5">
        <f t="shared" si="2"/>
        <v>158.35991468953344</v>
      </c>
    </row>
    <row r="11" spans="1:10" ht="15">
      <c r="A11" s="6" t="s">
        <v>9</v>
      </c>
      <c r="B11" s="7">
        <v>4231.622</v>
      </c>
      <c r="C11" s="7">
        <v>4704.645</v>
      </c>
      <c r="D11" s="7">
        <v>8936.267</v>
      </c>
      <c r="E11" s="7">
        <v>8585.508</v>
      </c>
      <c r="F11" s="7">
        <v>5435.089</v>
      </c>
      <c r="G11" s="7">
        <v>14020.597</v>
      </c>
      <c r="H11" s="8">
        <f t="shared" si="0"/>
        <v>102.8892939870338</v>
      </c>
      <c r="I11" s="8">
        <f t="shared" si="1"/>
        <v>15.526017372192788</v>
      </c>
      <c r="J11" s="9">
        <f t="shared" si="2"/>
        <v>56.89545757753209</v>
      </c>
    </row>
    <row r="12" spans="1:10" ht="15">
      <c r="A12" s="10" t="s">
        <v>10</v>
      </c>
      <c r="B12" s="3">
        <v>5885.496</v>
      </c>
      <c r="C12" s="3">
        <v>2446.6289999999995</v>
      </c>
      <c r="D12" s="3">
        <v>8332.125</v>
      </c>
      <c r="E12" s="3">
        <v>12143.561</v>
      </c>
      <c r="F12" s="3">
        <v>9013.315999999999</v>
      </c>
      <c r="G12" s="3">
        <v>21156.877</v>
      </c>
      <c r="H12" s="4">
        <f t="shared" si="0"/>
        <v>106.33029059912707</v>
      </c>
      <c r="I12" s="4">
        <f t="shared" si="1"/>
        <v>268.3973336374253</v>
      </c>
      <c r="J12" s="5">
        <f t="shared" si="2"/>
        <v>153.91934230463417</v>
      </c>
    </row>
    <row r="13" spans="1:10" ht="15">
      <c r="A13" s="6" t="s">
        <v>11</v>
      </c>
      <c r="B13" s="7">
        <v>13393.873000000001</v>
      </c>
      <c r="C13" s="7">
        <v>3807.7880000000005</v>
      </c>
      <c r="D13" s="7">
        <v>17201.661</v>
      </c>
      <c r="E13" s="7">
        <v>19297</v>
      </c>
      <c r="F13" s="7">
        <v>6361</v>
      </c>
      <c r="G13" s="7">
        <v>25658</v>
      </c>
      <c r="H13" s="8">
        <f t="shared" si="0"/>
        <v>44.07333860788435</v>
      </c>
      <c r="I13" s="8">
        <f t="shared" si="1"/>
        <v>67.0523674112109</v>
      </c>
      <c r="J13" s="9">
        <f t="shared" si="2"/>
        <v>49.160014256762764</v>
      </c>
    </row>
    <row r="14" spans="1:10" ht="15">
      <c r="A14" s="10" t="s">
        <v>12</v>
      </c>
      <c r="B14" s="3">
        <v>10335.432</v>
      </c>
      <c r="C14" s="3">
        <v>1185.129</v>
      </c>
      <c r="D14" s="3">
        <v>11520.561000000002</v>
      </c>
      <c r="E14" s="3">
        <v>14709.603</v>
      </c>
      <c r="F14" s="3">
        <v>4171.485000000001</v>
      </c>
      <c r="G14" s="3">
        <v>18881.088</v>
      </c>
      <c r="H14" s="4">
        <f t="shared" si="0"/>
        <v>42.32209161648974</v>
      </c>
      <c r="I14" s="4">
        <f t="shared" si="1"/>
        <v>251.98573319866452</v>
      </c>
      <c r="J14" s="5">
        <f t="shared" si="2"/>
        <v>63.890352214618694</v>
      </c>
    </row>
    <row r="15" spans="1:10" ht="15">
      <c r="A15" s="6" t="s">
        <v>13</v>
      </c>
      <c r="B15" s="7">
        <v>3398.7639999999997</v>
      </c>
      <c r="C15" s="7">
        <v>39.855</v>
      </c>
      <c r="D15" s="7">
        <v>3438.6189999999997</v>
      </c>
      <c r="E15" s="7">
        <v>4465.174</v>
      </c>
      <c r="F15" s="7">
        <v>50</v>
      </c>
      <c r="G15" s="7">
        <v>4515.174</v>
      </c>
      <c r="H15" s="8">
        <f t="shared" si="0"/>
        <v>31.376406246506093</v>
      </c>
      <c r="I15" s="41">
        <f t="shared" si="1"/>
        <v>25.454773554133748</v>
      </c>
      <c r="J15" s="9">
        <f t="shared" si="2"/>
        <v>31.307772102695893</v>
      </c>
    </row>
    <row r="16" spans="1:10" ht="15">
      <c r="A16" s="10" t="s">
        <v>14</v>
      </c>
      <c r="B16" s="3">
        <v>6979.773</v>
      </c>
      <c r="C16" s="3">
        <v>2528.961</v>
      </c>
      <c r="D16" s="3">
        <v>9508.734</v>
      </c>
      <c r="E16" s="3">
        <v>10071.85</v>
      </c>
      <c r="F16" s="3">
        <v>2358.511</v>
      </c>
      <c r="G16" s="3">
        <v>12430.361</v>
      </c>
      <c r="H16" s="4">
        <f t="shared" si="0"/>
        <v>44.30053814071031</v>
      </c>
      <c r="I16" s="4">
        <f t="shared" si="1"/>
        <v>-6.739922047038283</v>
      </c>
      <c r="J16" s="5">
        <f t="shared" si="2"/>
        <v>30.72572016421955</v>
      </c>
    </row>
    <row r="17" spans="1:10" ht="15">
      <c r="A17" s="6" t="s">
        <v>15</v>
      </c>
      <c r="B17" s="7">
        <v>825.0490000000001</v>
      </c>
      <c r="C17" s="7">
        <v>26.011999999999997</v>
      </c>
      <c r="D17" s="7">
        <v>851.061</v>
      </c>
      <c r="E17" s="7">
        <v>763.6089999999999</v>
      </c>
      <c r="F17" s="7">
        <v>0</v>
      </c>
      <c r="G17" s="7">
        <v>763.6089999999999</v>
      </c>
      <c r="H17" s="8">
        <f t="shared" si="0"/>
        <v>-7.44683043067747</v>
      </c>
      <c r="I17" s="8">
        <f t="shared" si="1"/>
        <v>-100</v>
      </c>
      <c r="J17" s="9">
        <f t="shared" si="2"/>
        <v>-10.275644166516866</v>
      </c>
    </row>
    <row r="18" spans="1:10" ht="15">
      <c r="A18" s="10" t="s">
        <v>16</v>
      </c>
      <c r="B18" s="3">
        <v>1359.79</v>
      </c>
      <c r="C18" s="3">
        <v>8.716</v>
      </c>
      <c r="D18" s="3">
        <v>1368.5059999999999</v>
      </c>
      <c r="E18" s="3">
        <v>1510.923</v>
      </c>
      <c r="F18" s="3">
        <v>0</v>
      </c>
      <c r="G18" s="3">
        <v>1510.923</v>
      </c>
      <c r="H18" s="4">
        <f t="shared" si="0"/>
        <v>11.11443678803345</v>
      </c>
      <c r="I18" s="4">
        <f t="shared" si="1"/>
        <v>-100</v>
      </c>
      <c r="J18" s="5">
        <f t="shared" si="2"/>
        <v>10.406750134818566</v>
      </c>
    </row>
    <row r="19" spans="1:10" ht="15">
      <c r="A19" s="6" t="s">
        <v>17</v>
      </c>
      <c r="B19" s="7">
        <v>525.448</v>
      </c>
      <c r="C19" s="7">
        <v>81.80499999999998</v>
      </c>
      <c r="D19" s="7">
        <v>607.2529999999999</v>
      </c>
      <c r="E19" s="7">
        <v>625.134</v>
      </c>
      <c r="F19" s="7">
        <v>186.868</v>
      </c>
      <c r="G19" s="7">
        <v>812.002</v>
      </c>
      <c r="H19" s="8">
        <f t="shared" si="0"/>
        <v>18.97162040772827</v>
      </c>
      <c r="I19" s="8">
        <f t="shared" si="1"/>
        <v>128.43102499847203</v>
      </c>
      <c r="J19" s="9">
        <f t="shared" si="2"/>
        <v>33.71724800042158</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852.154</v>
      </c>
      <c r="C21" s="7">
        <v>109.327</v>
      </c>
      <c r="D21" s="7">
        <v>961.481</v>
      </c>
      <c r="E21" s="7">
        <v>1512.403</v>
      </c>
      <c r="F21" s="7">
        <v>60.5</v>
      </c>
      <c r="G21" s="7">
        <v>1572.903</v>
      </c>
      <c r="H21" s="8">
        <f t="shared" si="0"/>
        <v>77.48000948185421</v>
      </c>
      <c r="I21" s="8">
        <f t="shared" si="1"/>
        <v>-44.66142855836161</v>
      </c>
      <c r="J21" s="9">
        <f t="shared" si="2"/>
        <v>63.59168823928918</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2145.736</v>
      </c>
      <c r="C23" s="7">
        <v>26.549</v>
      </c>
      <c r="D23" s="7">
        <v>2172.285</v>
      </c>
      <c r="E23" s="7">
        <v>3392.515</v>
      </c>
      <c r="F23" s="7">
        <v>0</v>
      </c>
      <c r="G23" s="7">
        <v>3392.515</v>
      </c>
      <c r="H23" s="8">
        <f t="shared" si="0"/>
        <v>58.10495792585855</v>
      </c>
      <c r="I23" s="8">
        <f t="shared" si="1"/>
        <v>-100</v>
      </c>
      <c r="J23" s="9">
        <f t="shared" si="2"/>
        <v>56.17264769585943</v>
      </c>
    </row>
    <row r="24" spans="1:10" ht="15">
      <c r="A24" s="10" t="s">
        <v>21</v>
      </c>
      <c r="B24" s="3">
        <v>792.036</v>
      </c>
      <c r="C24" s="3">
        <v>6.108</v>
      </c>
      <c r="D24" s="3">
        <v>798.1439999999999</v>
      </c>
      <c r="E24" s="3">
        <v>998.636</v>
      </c>
      <c r="F24" s="3">
        <v>0</v>
      </c>
      <c r="G24" s="3">
        <v>998.636</v>
      </c>
      <c r="H24" s="4">
        <f t="shared" si="0"/>
        <v>26.08467291890773</v>
      </c>
      <c r="I24" s="4">
        <f t="shared" si="1"/>
        <v>-100</v>
      </c>
      <c r="J24" s="5">
        <f t="shared" si="2"/>
        <v>25.1197778846925</v>
      </c>
    </row>
    <row r="25" spans="1:10" ht="15">
      <c r="A25" s="6" t="s">
        <v>22</v>
      </c>
      <c r="B25" s="7">
        <v>502.301</v>
      </c>
      <c r="C25" s="7">
        <v>205.978</v>
      </c>
      <c r="D25" s="7">
        <v>708.279</v>
      </c>
      <c r="E25" s="7">
        <v>455.575</v>
      </c>
      <c r="F25" s="7">
        <v>4</v>
      </c>
      <c r="G25" s="7">
        <v>459.575</v>
      </c>
      <c r="H25" s="8">
        <f t="shared" si="0"/>
        <v>-9.302390399382043</v>
      </c>
      <c r="I25" s="8">
        <f t="shared" si="1"/>
        <v>-98.05804503393566</v>
      </c>
      <c r="J25" s="9">
        <f t="shared" si="2"/>
        <v>-35.11384637974583</v>
      </c>
    </row>
    <row r="26" spans="1:10" ht="15">
      <c r="A26" s="10" t="s">
        <v>23</v>
      </c>
      <c r="B26" s="3">
        <v>349.61</v>
      </c>
      <c r="C26" s="3">
        <v>30.266</v>
      </c>
      <c r="D26" s="3">
        <v>379.87600000000003</v>
      </c>
      <c r="E26" s="3">
        <v>511.821</v>
      </c>
      <c r="F26" s="3">
        <v>0</v>
      </c>
      <c r="G26" s="3">
        <v>511.821</v>
      </c>
      <c r="H26" s="4">
        <f t="shared" si="0"/>
        <v>46.397700294614005</v>
      </c>
      <c r="I26" s="4">
        <f t="shared" si="1"/>
        <v>-100</v>
      </c>
      <c r="J26" s="5">
        <f t="shared" si="2"/>
        <v>34.733702576630265</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1358.704</v>
      </c>
      <c r="C28" s="3">
        <v>186.10999999999999</v>
      </c>
      <c r="D28" s="3">
        <v>1544.8139999999999</v>
      </c>
      <c r="E28" s="3">
        <v>1639.208</v>
      </c>
      <c r="F28" s="3">
        <v>309.775</v>
      </c>
      <c r="G28" s="3">
        <v>1948.9830000000002</v>
      </c>
      <c r="H28" s="4">
        <f t="shared" si="0"/>
        <v>20.644967557319337</v>
      </c>
      <c r="I28" s="4">
        <f t="shared" si="1"/>
        <v>66.44726237171565</v>
      </c>
      <c r="J28" s="5">
        <f t="shared" si="2"/>
        <v>26.16295554027866</v>
      </c>
    </row>
    <row r="29" spans="1:10" ht="15">
      <c r="A29" s="6" t="s">
        <v>26</v>
      </c>
      <c r="B29" s="7">
        <v>5790.014999999999</v>
      </c>
      <c r="C29" s="7">
        <v>518.3879999999999</v>
      </c>
      <c r="D29" s="7">
        <v>6308.402999999999</v>
      </c>
      <c r="E29" s="7">
        <v>6417.28</v>
      </c>
      <c r="F29" s="7">
        <v>759.523</v>
      </c>
      <c r="G29" s="7">
        <v>7176.803</v>
      </c>
      <c r="H29" s="8">
        <f t="shared" si="0"/>
        <v>10.833564334462007</v>
      </c>
      <c r="I29" s="8">
        <f t="shared" si="1"/>
        <v>46.51631596410413</v>
      </c>
      <c r="J29" s="9">
        <f t="shared" si="2"/>
        <v>13.765766074234644</v>
      </c>
    </row>
    <row r="30" spans="1:10" ht="15">
      <c r="A30" s="10" t="s">
        <v>27</v>
      </c>
      <c r="B30" s="3">
        <v>3341.0700000000006</v>
      </c>
      <c r="C30" s="3">
        <v>561.9350000000001</v>
      </c>
      <c r="D30" s="3">
        <v>3903.0050000000006</v>
      </c>
      <c r="E30" s="3">
        <v>3433.71</v>
      </c>
      <c r="F30" s="3">
        <v>701</v>
      </c>
      <c r="G30" s="3">
        <v>4134.71</v>
      </c>
      <c r="H30" s="4">
        <f t="shared" si="0"/>
        <v>2.7727644137955627</v>
      </c>
      <c r="I30" s="4">
        <f t="shared" si="1"/>
        <v>24.74752417984285</v>
      </c>
      <c r="J30" s="5">
        <f t="shared" si="2"/>
        <v>5.936579635434734</v>
      </c>
    </row>
    <row r="31" spans="1:10" ht="15">
      <c r="A31" s="6" t="s">
        <v>75</v>
      </c>
      <c r="B31" s="7">
        <v>1366.316</v>
      </c>
      <c r="C31" s="7">
        <v>12.004999999999999</v>
      </c>
      <c r="D31" s="7">
        <v>1378.3210000000001</v>
      </c>
      <c r="E31" s="7">
        <v>1849.846</v>
      </c>
      <c r="F31" s="7">
        <v>15</v>
      </c>
      <c r="G31" s="7">
        <v>1864.846</v>
      </c>
      <c r="H31" s="8">
        <f t="shared" si="0"/>
        <v>35.38932428515804</v>
      </c>
      <c r="I31" s="8">
        <f t="shared" si="1"/>
        <v>24.947938359017087</v>
      </c>
      <c r="J31" s="9">
        <f t="shared" si="2"/>
        <v>35.29838114633673</v>
      </c>
    </row>
    <row r="32" spans="1:10" ht="15">
      <c r="A32" s="10" t="s">
        <v>55</v>
      </c>
      <c r="B32" s="3">
        <v>0</v>
      </c>
      <c r="C32" s="3">
        <v>789.334</v>
      </c>
      <c r="D32" s="3">
        <v>789.334</v>
      </c>
      <c r="E32" s="3">
        <v>30.233</v>
      </c>
      <c r="F32" s="3">
        <v>1555.091</v>
      </c>
      <c r="G32" s="3">
        <v>1585.3239999999998</v>
      </c>
      <c r="H32" s="4">
        <f t="shared" si="0"/>
        <v>0</v>
      </c>
      <c r="I32" s="4">
        <f t="shared" si="1"/>
        <v>97.01305150924703</v>
      </c>
      <c r="J32" s="5">
        <f t="shared" si="2"/>
        <v>100.84324253104515</v>
      </c>
    </row>
    <row r="33" spans="1:10" ht="15">
      <c r="A33" s="6" t="s">
        <v>67</v>
      </c>
      <c r="B33" s="7">
        <v>755.43</v>
      </c>
      <c r="C33" s="7">
        <v>0</v>
      </c>
      <c r="D33" s="7">
        <v>755.43</v>
      </c>
      <c r="E33" s="7">
        <v>844.275</v>
      </c>
      <c r="F33" s="7">
        <v>0</v>
      </c>
      <c r="G33" s="7">
        <v>844.275</v>
      </c>
      <c r="H33" s="8">
        <f t="shared" si="0"/>
        <v>11.760851435606215</v>
      </c>
      <c r="I33" s="8">
        <f t="shared" si="1"/>
        <v>0</v>
      </c>
      <c r="J33" s="9">
        <f t="shared" si="2"/>
        <v>11.760851435606215</v>
      </c>
    </row>
    <row r="34" spans="1:10" ht="15">
      <c r="A34" s="10" t="s">
        <v>28</v>
      </c>
      <c r="B34" s="3">
        <v>3731.086</v>
      </c>
      <c r="C34" s="3">
        <v>800.6070000000001</v>
      </c>
      <c r="D34" s="3">
        <v>4531.693</v>
      </c>
      <c r="E34" s="3">
        <v>5525.526</v>
      </c>
      <c r="F34" s="3">
        <v>271.99</v>
      </c>
      <c r="G34" s="3">
        <v>5797.516</v>
      </c>
      <c r="H34" s="4">
        <f t="shared" si="0"/>
        <v>48.09430819873892</v>
      </c>
      <c r="I34" s="4">
        <f t="shared" si="1"/>
        <v>-66.02702699326886</v>
      </c>
      <c r="J34" s="5">
        <f t="shared" si="2"/>
        <v>27.93267328567931</v>
      </c>
    </row>
    <row r="35" spans="1:10" ht="15">
      <c r="A35" s="6" t="s">
        <v>66</v>
      </c>
      <c r="B35" s="7">
        <v>1049.246</v>
      </c>
      <c r="C35" s="7">
        <v>5.157</v>
      </c>
      <c r="D35" s="7">
        <v>1054.403</v>
      </c>
      <c r="E35" s="7">
        <v>1376.603</v>
      </c>
      <c r="F35" s="7">
        <v>0</v>
      </c>
      <c r="G35" s="7">
        <v>1376.603</v>
      </c>
      <c r="H35" s="8">
        <f t="shared" si="0"/>
        <v>31.199261183745275</v>
      </c>
      <c r="I35" s="8">
        <f t="shared" si="1"/>
        <v>-100</v>
      </c>
      <c r="J35" s="9">
        <f t="shared" si="2"/>
        <v>30.557576182920577</v>
      </c>
    </row>
    <row r="36" spans="1:10" ht="15">
      <c r="A36" s="10" t="s">
        <v>29</v>
      </c>
      <c r="B36" s="3">
        <v>254.60999999999999</v>
      </c>
      <c r="C36" s="3">
        <v>106.00499999999998</v>
      </c>
      <c r="D36" s="3">
        <v>360.61499999999995</v>
      </c>
      <c r="E36" s="3">
        <v>175.626</v>
      </c>
      <c r="F36" s="3">
        <v>50</v>
      </c>
      <c r="G36" s="3">
        <v>225.626</v>
      </c>
      <c r="H36" s="4">
        <f t="shared" si="0"/>
        <v>-31.021562389536932</v>
      </c>
      <c r="I36" s="4">
        <f t="shared" si="1"/>
        <v>-52.83241356539785</v>
      </c>
      <c r="J36" s="5">
        <f t="shared" si="2"/>
        <v>-37.432996408912544</v>
      </c>
    </row>
    <row r="37" spans="1:10" ht="15">
      <c r="A37" s="6" t="s">
        <v>30</v>
      </c>
      <c r="B37" s="7">
        <v>883.3709999999999</v>
      </c>
      <c r="C37" s="7">
        <v>13.874</v>
      </c>
      <c r="D37" s="7">
        <v>897.2449999999999</v>
      </c>
      <c r="E37" s="7">
        <v>993.932</v>
      </c>
      <c r="F37" s="7">
        <v>0</v>
      </c>
      <c r="G37" s="7">
        <v>993.932</v>
      </c>
      <c r="H37" s="8">
        <f t="shared" si="0"/>
        <v>12.515805929784898</v>
      </c>
      <c r="I37" s="8">
        <f t="shared" si="1"/>
        <v>-100</v>
      </c>
      <c r="J37" s="9">
        <f t="shared" si="2"/>
        <v>10.77598649198381</v>
      </c>
    </row>
    <row r="38" spans="1:10" ht="15">
      <c r="A38" s="10" t="s">
        <v>31</v>
      </c>
      <c r="B38" s="3">
        <v>2677.7110000000002</v>
      </c>
      <c r="C38" s="3">
        <v>5.198</v>
      </c>
      <c r="D38" s="3">
        <v>2682.909</v>
      </c>
      <c r="E38" s="3">
        <v>3022.551</v>
      </c>
      <c r="F38" s="3">
        <v>0</v>
      </c>
      <c r="G38" s="3">
        <v>3022.551</v>
      </c>
      <c r="H38" s="4">
        <f t="shared" si="0"/>
        <v>12.8781634761929</v>
      </c>
      <c r="I38" s="4">
        <f t="shared" si="1"/>
        <v>-100</v>
      </c>
      <c r="J38" s="5">
        <f t="shared" si="2"/>
        <v>12.659467764281226</v>
      </c>
    </row>
    <row r="39" spans="1:10" ht="15">
      <c r="A39" s="6" t="s">
        <v>32</v>
      </c>
      <c r="B39" s="7">
        <v>133.484</v>
      </c>
      <c r="C39" s="7">
        <v>29.614</v>
      </c>
      <c r="D39" s="7">
        <v>163.098</v>
      </c>
      <c r="E39" s="7">
        <v>137.336</v>
      </c>
      <c r="F39" s="7">
        <v>0</v>
      </c>
      <c r="G39" s="7">
        <v>137.336</v>
      </c>
      <c r="H39" s="8">
        <f t="shared" si="0"/>
        <v>2.8857391148002782</v>
      </c>
      <c r="I39" s="8">
        <f t="shared" si="1"/>
        <v>-100</v>
      </c>
      <c r="J39" s="9">
        <f t="shared" si="2"/>
        <v>-15.795411347778634</v>
      </c>
    </row>
    <row r="40" spans="1:10" ht="15">
      <c r="A40" s="10" t="s">
        <v>33</v>
      </c>
      <c r="B40" s="3">
        <v>5997.148999999999</v>
      </c>
      <c r="C40" s="3">
        <v>3653.8019999999997</v>
      </c>
      <c r="D40" s="3">
        <v>9650.951</v>
      </c>
      <c r="E40" s="3">
        <v>7321.393</v>
      </c>
      <c r="F40" s="3">
        <v>5447.516</v>
      </c>
      <c r="G40" s="3">
        <v>12768.909</v>
      </c>
      <c r="H40" s="4">
        <f t="shared" si="0"/>
        <v>22.081225595695567</v>
      </c>
      <c r="I40" s="4">
        <f t="shared" si="1"/>
        <v>49.091713234597826</v>
      </c>
      <c r="J40" s="5">
        <f t="shared" si="2"/>
        <v>32.307261740319696</v>
      </c>
    </row>
    <row r="41" spans="1:10" ht="15">
      <c r="A41" s="6" t="s">
        <v>34</v>
      </c>
      <c r="B41" s="7">
        <v>105.24100000000001</v>
      </c>
      <c r="C41" s="7">
        <v>24.994</v>
      </c>
      <c r="D41" s="7">
        <v>130.235</v>
      </c>
      <c r="E41" s="7">
        <v>53</v>
      </c>
      <c r="F41" s="7">
        <v>0</v>
      </c>
      <c r="G41" s="7">
        <v>53</v>
      </c>
      <c r="H41" s="8">
        <f t="shared" si="0"/>
        <v>-49.63939909350919</v>
      </c>
      <c r="I41" s="8">
        <f t="shared" si="1"/>
        <v>-100</v>
      </c>
      <c r="J41" s="9">
        <f t="shared" si="2"/>
        <v>-59.30433447230008</v>
      </c>
    </row>
    <row r="42" spans="1:10" ht="15">
      <c r="A42" s="10" t="s">
        <v>35</v>
      </c>
      <c r="B42" s="3">
        <v>2566.098</v>
      </c>
      <c r="C42" s="3">
        <v>1131.871</v>
      </c>
      <c r="D42" s="3">
        <v>3697.969</v>
      </c>
      <c r="E42" s="3">
        <v>3352</v>
      </c>
      <c r="F42" s="3">
        <v>1742</v>
      </c>
      <c r="G42" s="3">
        <v>5094</v>
      </c>
      <c r="H42" s="4">
        <f t="shared" si="0"/>
        <v>30.62634396659832</v>
      </c>
      <c r="I42" s="4">
        <f t="shared" si="1"/>
        <v>53.90446437800773</v>
      </c>
      <c r="J42" s="5">
        <f t="shared" si="2"/>
        <v>37.75128996484286</v>
      </c>
    </row>
    <row r="43" spans="1:10" ht="15">
      <c r="A43" s="6" t="s">
        <v>36</v>
      </c>
      <c r="B43" s="7">
        <v>2851.3220000000006</v>
      </c>
      <c r="C43" s="7">
        <v>108.56000000000002</v>
      </c>
      <c r="D43" s="7">
        <v>2959.8820000000005</v>
      </c>
      <c r="E43" s="7">
        <v>3350.4049999999997</v>
      </c>
      <c r="F43" s="7">
        <v>201.716</v>
      </c>
      <c r="G43" s="7">
        <v>3552.1209999999996</v>
      </c>
      <c r="H43" s="8">
        <f t="shared" si="0"/>
        <v>17.503565013000955</v>
      </c>
      <c r="I43" s="8">
        <f t="shared" si="1"/>
        <v>85.81061164333086</v>
      </c>
      <c r="J43" s="9">
        <f t="shared" si="2"/>
        <v>20.008871975301684</v>
      </c>
    </row>
    <row r="44" spans="1:10" ht="15">
      <c r="A44" s="10" t="s">
        <v>37</v>
      </c>
      <c r="B44" s="3">
        <v>2435.222</v>
      </c>
      <c r="C44" s="3">
        <v>11.062</v>
      </c>
      <c r="D44" s="3">
        <v>2446.284</v>
      </c>
      <c r="E44" s="3">
        <v>3823.851</v>
      </c>
      <c r="F44" s="3">
        <v>0</v>
      </c>
      <c r="G44" s="3">
        <v>3823.851</v>
      </c>
      <c r="H44" s="4">
        <f t="shared" si="0"/>
        <v>57.02268622737474</v>
      </c>
      <c r="I44" s="4">
        <f t="shared" si="1"/>
        <v>-100</v>
      </c>
      <c r="J44" s="5">
        <f t="shared" si="2"/>
        <v>56.31263581824514</v>
      </c>
    </row>
    <row r="45" spans="1:10" ht="15">
      <c r="A45" s="6" t="s">
        <v>69</v>
      </c>
      <c r="B45" s="7">
        <v>1746.808</v>
      </c>
      <c r="C45" s="7">
        <v>29.621</v>
      </c>
      <c r="D45" s="7">
        <v>1776.429</v>
      </c>
      <c r="E45" s="7">
        <v>2316.7960000000003</v>
      </c>
      <c r="F45" s="7">
        <v>0</v>
      </c>
      <c r="G45" s="7">
        <v>2316.7960000000003</v>
      </c>
      <c r="H45" s="8">
        <f t="shared" si="0"/>
        <v>32.6302604522077</v>
      </c>
      <c r="I45" s="8">
        <f t="shared" si="1"/>
        <v>-100</v>
      </c>
      <c r="J45" s="9">
        <f t="shared" si="2"/>
        <v>30.418722054188496</v>
      </c>
    </row>
    <row r="46" spans="1:10" ht="15">
      <c r="A46" s="10" t="s">
        <v>38</v>
      </c>
      <c r="B46" s="3">
        <v>947.136</v>
      </c>
      <c r="C46" s="3">
        <v>33.956</v>
      </c>
      <c r="D46" s="3">
        <v>981.092</v>
      </c>
      <c r="E46" s="3">
        <v>1266.952</v>
      </c>
      <c r="F46" s="3">
        <v>78.432</v>
      </c>
      <c r="G46" s="3">
        <v>1345.384</v>
      </c>
      <c r="H46" s="4">
        <f t="shared" si="0"/>
        <v>33.76663963781337</v>
      </c>
      <c r="I46" s="4">
        <f t="shared" si="1"/>
        <v>130.9812698786665</v>
      </c>
      <c r="J46" s="5">
        <f t="shared" si="2"/>
        <v>37.131278208363746</v>
      </c>
    </row>
    <row r="47" spans="1:10" ht="15">
      <c r="A47" s="6" t="s">
        <v>39</v>
      </c>
      <c r="B47" s="7">
        <v>3101.378</v>
      </c>
      <c r="C47" s="7">
        <v>224.20499999999998</v>
      </c>
      <c r="D47" s="7">
        <v>3325.583</v>
      </c>
      <c r="E47" s="7">
        <v>3971.63</v>
      </c>
      <c r="F47" s="7">
        <v>4</v>
      </c>
      <c r="G47" s="7">
        <v>3975.63</v>
      </c>
      <c r="H47" s="8">
        <f t="shared" si="0"/>
        <v>28.06017196226967</v>
      </c>
      <c r="I47" s="8">
        <f t="shared" si="1"/>
        <v>-98.21591846747395</v>
      </c>
      <c r="J47" s="9">
        <f t="shared" si="2"/>
        <v>19.546858400466927</v>
      </c>
    </row>
    <row r="48" spans="1:10" ht="15">
      <c r="A48" s="10" t="s">
        <v>40</v>
      </c>
      <c r="B48" s="3">
        <v>4648.517000000001</v>
      </c>
      <c r="C48" s="3">
        <v>1587.6729999999998</v>
      </c>
      <c r="D48" s="3">
        <v>6236.1900000000005</v>
      </c>
      <c r="E48" s="3">
        <v>5550.877</v>
      </c>
      <c r="F48" s="3">
        <v>2240.283</v>
      </c>
      <c r="G48" s="3">
        <v>7791.16</v>
      </c>
      <c r="H48" s="4">
        <f t="shared" si="0"/>
        <v>19.41178229529976</v>
      </c>
      <c r="I48" s="4">
        <f t="shared" si="1"/>
        <v>41.10481188506703</v>
      </c>
      <c r="J48" s="5">
        <f t="shared" si="2"/>
        <v>24.93461552646727</v>
      </c>
    </row>
    <row r="49" spans="1:10" ht="15">
      <c r="A49" s="6" t="s">
        <v>41</v>
      </c>
      <c r="B49" s="7">
        <v>205.77700000000002</v>
      </c>
      <c r="C49" s="7">
        <v>0</v>
      </c>
      <c r="D49" s="7">
        <v>205.77700000000002</v>
      </c>
      <c r="E49" s="7">
        <v>299.305</v>
      </c>
      <c r="F49" s="7">
        <v>0</v>
      </c>
      <c r="G49" s="7">
        <v>299.305</v>
      </c>
      <c r="H49" s="8">
        <f t="shared" si="0"/>
        <v>45.45114371382613</v>
      </c>
      <c r="I49" s="8">
        <f t="shared" si="1"/>
        <v>0</v>
      </c>
      <c r="J49" s="9">
        <f t="shared" si="2"/>
        <v>45.45114371382613</v>
      </c>
    </row>
    <row r="50" spans="1:10" ht="15">
      <c r="A50" s="10" t="s">
        <v>42</v>
      </c>
      <c r="B50" s="3">
        <v>502.97</v>
      </c>
      <c r="C50" s="3">
        <v>0</v>
      </c>
      <c r="D50" s="3">
        <v>502.97</v>
      </c>
      <c r="E50" s="3">
        <v>473.696</v>
      </c>
      <c r="F50" s="3">
        <v>0</v>
      </c>
      <c r="G50" s="3">
        <v>473.696</v>
      </c>
      <c r="H50" s="4">
        <f t="shared" si="0"/>
        <v>-5.820227846591248</v>
      </c>
      <c r="I50" s="4">
        <f t="shared" si="1"/>
        <v>0</v>
      </c>
      <c r="J50" s="5">
        <f t="shared" si="2"/>
        <v>-5.820227846591248</v>
      </c>
    </row>
    <row r="51" spans="1:10" ht="15">
      <c r="A51" s="6" t="s">
        <v>43</v>
      </c>
      <c r="B51" s="7">
        <v>1784.1280000000002</v>
      </c>
      <c r="C51" s="7">
        <v>79.73700000000001</v>
      </c>
      <c r="D51" s="7">
        <v>1863.8650000000002</v>
      </c>
      <c r="E51" s="7">
        <v>2448.3050000000003</v>
      </c>
      <c r="F51" s="7">
        <v>40</v>
      </c>
      <c r="G51" s="7">
        <v>2488.3050000000003</v>
      </c>
      <c r="H51" s="8">
        <f t="shared" si="0"/>
        <v>37.22698147218137</v>
      </c>
      <c r="I51" s="8">
        <f t="shared" si="1"/>
        <v>-49.835082834819474</v>
      </c>
      <c r="J51" s="9">
        <f t="shared" si="2"/>
        <v>33.50242640963803</v>
      </c>
    </row>
    <row r="52" spans="1:10" ht="15">
      <c r="A52" s="10" t="s">
        <v>73</v>
      </c>
      <c r="B52" s="3">
        <v>2260.4500000000003</v>
      </c>
      <c r="C52" s="3">
        <v>142.48499999999999</v>
      </c>
      <c r="D52" s="3">
        <v>2402.9350000000004</v>
      </c>
      <c r="E52" s="3">
        <v>2899.792</v>
      </c>
      <c r="F52" s="3">
        <v>0</v>
      </c>
      <c r="G52" s="3">
        <v>2899.792</v>
      </c>
      <c r="H52" s="4">
        <f t="shared" si="0"/>
        <v>28.28383728903535</v>
      </c>
      <c r="I52" s="4">
        <f t="shared" si="1"/>
        <v>-100</v>
      </c>
      <c r="J52" s="5">
        <f t="shared" si="2"/>
        <v>20.677088643679475</v>
      </c>
    </row>
    <row r="53" spans="1:10" ht="15">
      <c r="A53" s="6" t="s">
        <v>44</v>
      </c>
      <c r="B53" s="7">
        <v>1376.405</v>
      </c>
      <c r="C53" s="7">
        <v>1.288</v>
      </c>
      <c r="D53" s="7">
        <v>1377.693</v>
      </c>
      <c r="E53" s="7">
        <v>2168.3379999999997</v>
      </c>
      <c r="F53" s="7">
        <v>0</v>
      </c>
      <c r="G53" s="7">
        <v>2168.3379999999997</v>
      </c>
      <c r="H53" s="8">
        <f t="shared" si="0"/>
        <v>57.53633559889712</v>
      </c>
      <c r="I53" s="8">
        <f t="shared" si="1"/>
        <v>-100</v>
      </c>
      <c r="J53" s="9">
        <f t="shared" si="2"/>
        <v>57.38905547171973</v>
      </c>
    </row>
    <row r="54" spans="1:10" ht="15">
      <c r="A54" s="10" t="s">
        <v>70</v>
      </c>
      <c r="B54" s="3">
        <v>112.577</v>
      </c>
      <c r="C54" s="3">
        <v>2486.501</v>
      </c>
      <c r="D54" s="3">
        <v>2599.0780000000004</v>
      </c>
      <c r="E54" s="3">
        <v>11</v>
      </c>
      <c r="F54" s="3">
        <v>2047.806</v>
      </c>
      <c r="G54" s="3">
        <v>2058.806</v>
      </c>
      <c r="H54" s="4">
        <f t="shared" si="0"/>
        <v>-90.2289099904954</v>
      </c>
      <c r="I54" s="4">
        <f t="shared" si="1"/>
        <v>-17.643065496454664</v>
      </c>
      <c r="J54" s="5">
        <f t="shared" si="2"/>
        <v>-20.787063720288515</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50.70100000000001</v>
      </c>
      <c r="C56" s="3">
        <v>12.59</v>
      </c>
      <c r="D56" s="3">
        <v>63.29100000000001</v>
      </c>
      <c r="E56" s="3">
        <v>0</v>
      </c>
      <c r="F56" s="3">
        <v>0</v>
      </c>
      <c r="G56" s="3">
        <v>0</v>
      </c>
      <c r="H56" s="4">
        <f t="shared" si="0"/>
        <v>-100</v>
      </c>
      <c r="I56" s="4">
        <f t="shared" si="1"/>
        <v>-100</v>
      </c>
      <c r="J56" s="5">
        <f t="shared" si="2"/>
        <v>-100</v>
      </c>
    </row>
    <row r="57" spans="1:10" ht="15">
      <c r="A57" s="6" t="s">
        <v>47</v>
      </c>
      <c r="B57" s="7">
        <v>5935.161</v>
      </c>
      <c r="C57" s="7">
        <v>29.406</v>
      </c>
      <c r="D57" s="7">
        <v>5964.567</v>
      </c>
      <c r="E57" s="7">
        <v>7709</v>
      </c>
      <c r="F57" s="7">
        <v>0</v>
      </c>
      <c r="G57" s="7">
        <v>7709</v>
      </c>
      <c r="H57" s="8">
        <f t="shared" si="0"/>
        <v>29.88695673124958</v>
      </c>
      <c r="I57" s="8">
        <f t="shared" si="1"/>
        <v>-100</v>
      </c>
      <c r="J57" s="9">
        <f t="shared" si="2"/>
        <v>29.246599124462847</v>
      </c>
    </row>
    <row r="58" spans="1:10" ht="15">
      <c r="A58" s="10" t="s">
        <v>56</v>
      </c>
      <c r="B58" s="3">
        <v>81.32499999999999</v>
      </c>
      <c r="C58" s="3">
        <v>156.501</v>
      </c>
      <c r="D58" s="3">
        <v>237.826</v>
      </c>
      <c r="E58" s="3">
        <v>88.993</v>
      </c>
      <c r="F58" s="3">
        <v>71</v>
      </c>
      <c r="G58" s="3">
        <v>159.993</v>
      </c>
      <c r="H58" s="4">
        <f t="shared" si="0"/>
        <v>9.42883492161083</v>
      </c>
      <c r="I58" s="4">
        <f t="shared" si="1"/>
        <v>-54.63287774519012</v>
      </c>
      <c r="J58" s="5">
        <f t="shared" si="2"/>
        <v>-32.72686754181628</v>
      </c>
    </row>
    <row r="59" spans="1:10" ht="15">
      <c r="A59" s="6" t="s">
        <v>57</v>
      </c>
      <c r="B59" s="7">
        <v>20.473</v>
      </c>
      <c r="C59" s="7">
        <v>125.291</v>
      </c>
      <c r="D59" s="7">
        <v>145.764</v>
      </c>
      <c r="E59" s="7">
        <v>65</v>
      </c>
      <c r="F59" s="7">
        <v>607.658</v>
      </c>
      <c r="G59" s="7">
        <v>672.658</v>
      </c>
      <c r="H59" s="8">
        <f t="shared" si="0"/>
        <v>217.4913300444488</v>
      </c>
      <c r="I59" s="8">
        <f t="shared" si="1"/>
        <v>384.9973262245493</v>
      </c>
      <c r="J59" s="9">
        <f t="shared" si="2"/>
        <v>361.47059630635823</v>
      </c>
    </row>
    <row r="60" spans="1:10" ht="15">
      <c r="A60" s="11" t="s">
        <v>48</v>
      </c>
      <c r="B60" s="22">
        <f>+B61-SUM(B6+B10+B32+B20+B58+B59+B5)</f>
        <v>180558.2840000001</v>
      </c>
      <c r="C60" s="22">
        <f>+C61-SUM(C6+C10+C32+C20+C58+C59+C5)</f>
        <v>629825.1660000001</v>
      </c>
      <c r="D60" s="22">
        <f>+D61-SUM(D6+D10+D32+D20+D58+D59+D5)</f>
        <v>810383.4499999997</v>
      </c>
      <c r="E60" s="22">
        <f>+E61-SUM(E6+E10+E32+E20+E58+E59+E5)</f>
        <v>269384.283</v>
      </c>
      <c r="F60" s="22">
        <f>+F61-SUM(F6+F10+F32+F20+F58+F59+F5)</f>
        <v>786028.3830000004</v>
      </c>
      <c r="G60" s="22">
        <f>+G61-SUM(G6+G10+G32+G20+G58+G59+G5)</f>
        <v>1055412.6659999997</v>
      </c>
      <c r="H60" s="23">
        <f>+_xlfn.IFERROR(((E60-B60)/B60)*100,0)</f>
        <v>49.1951945001869</v>
      </c>
      <c r="I60" s="23">
        <f t="shared" si="1"/>
        <v>24.80104407260225</v>
      </c>
      <c r="J60" s="23">
        <f t="shared" si="2"/>
        <v>30.236206822831846</v>
      </c>
    </row>
    <row r="61" spans="1:10" ht="15">
      <c r="A61" s="14" t="s">
        <v>49</v>
      </c>
      <c r="B61" s="24">
        <f>SUM(B4:B59)</f>
        <v>297940.1430000001</v>
      </c>
      <c r="C61" s="24">
        <f>SUM(C4:C59)</f>
        <v>1247956.68</v>
      </c>
      <c r="D61" s="24">
        <f>SUM(D4:D59)</f>
        <v>1545896.8229999996</v>
      </c>
      <c r="E61" s="24">
        <f>SUM(E4:E59)</f>
        <v>442843.486</v>
      </c>
      <c r="F61" s="24">
        <f>SUM(F4:F59)</f>
        <v>1652787.8760000004</v>
      </c>
      <c r="G61" s="24">
        <f>SUM(G4:G59)</f>
        <v>2095631.3619999997</v>
      </c>
      <c r="H61" s="25">
        <f>+_xlfn.IFERROR(((E61-B61)/B61)*100,0)</f>
        <v>48.63505183992606</v>
      </c>
      <c r="I61" s="25">
        <f>+_xlfn.IFERROR(((F61-C61)/C61)*100,0)</f>
        <v>32.439523141139844</v>
      </c>
      <c r="J61" s="25">
        <f>+_xlfn.IFERROR(((G61-D61)/D61)*100,0)</f>
        <v>35.56088160742667</v>
      </c>
    </row>
    <row r="62" spans="1:10" ht="15">
      <c r="A62" s="26"/>
      <c r="B62" s="27"/>
      <c r="C62" s="27"/>
      <c r="D62" s="27"/>
      <c r="E62" s="27"/>
      <c r="F62" s="27"/>
      <c r="G62" s="27"/>
      <c r="H62" s="27"/>
      <c r="I62" s="27"/>
      <c r="J62" s="28"/>
    </row>
    <row r="63" spans="1:10" ht="15">
      <c r="A63" s="26" t="s">
        <v>65</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50" t="s">
        <v>71</v>
      </c>
      <c r="B65" s="50"/>
      <c r="C65" s="50"/>
      <c r="D65" s="50"/>
      <c r="E65" s="50"/>
      <c r="F65" s="50"/>
      <c r="G65" s="50"/>
      <c r="H65" s="50"/>
      <c r="I65" s="50"/>
      <c r="J65" s="50"/>
    </row>
    <row r="66" ht="15">
      <c r="A66" s="40" t="s">
        <v>72</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row r="70" spans="2:8" ht="15">
      <c r="B70" s="38"/>
      <c r="C70" s="38"/>
      <c r="D70" s="38"/>
      <c r="E70" s="38"/>
      <c r="F70" s="38"/>
      <c r="G70" s="38"/>
      <c r="H70"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2021-09-07T12:07:11Z</cp:lastPrinted>
  <dcterms:created xsi:type="dcterms:W3CDTF">2017-03-06T11:35:15Z</dcterms:created>
  <dcterms:modified xsi:type="dcterms:W3CDTF">2021-09-08T06:58:18Z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