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<sst xmlns="http://schemas.openxmlformats.org/spreadsheetml/2006/main" count="314" uniqueCount="82">
  <si>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</si>
  <si>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</si>
  <si>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</si>
  <si>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</si>
  <si>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</si>
  <si>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</si>
  <si>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</si>
  <si>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</si>
  <si>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</si>
  <si>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</si>
  <si>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</si>
  <si>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</si>
  <si>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</si>
  <si>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</si>
  <si>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</si>
  <si>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</si>
  <si>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</si>
  <si>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</si>
  <si>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</si>
  <si>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</si>
  <si>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</si>
  <si>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</si>
  <si>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</si>
  <si>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</si>
  <si>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</si>
  <si>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</si>
  <si>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</si>
  <si>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</si>
  <si>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</si>
  <si>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</si>
  <si>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</si>
  <si>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</si>
  <si>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</si>
  <si>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</si>
  <si>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</si>
  <si>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</si>
  <si>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</si>
  <si>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</si>
  <si>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</si>
  <si>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</si>
  <si>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</si>
  <si>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</si>
  <si>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</si>
  <si>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</si>
  <si>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</si>
  <si>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</si>
  <si>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</si>
  <si>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</si>
  <si>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</si>
  <si>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</si>
  <si>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</si>
  <si>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</si>
  <si>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</si>
  <si>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</si>
  <si>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</si>
  <si>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</si>
  <si>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</si>
  <si>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</si>
  <si>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</si>
  <si>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</si>
  <si>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</si>
  <si>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</si>
  <si>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</si>
  <si>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</si>
  <si>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</si>
  <si>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</si>
  <si>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</si>
  <si>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</si>
  <si>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</si>
  <si>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</si>
  <si>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</si>
  <si>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</si>
  <si>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</si>
  <si>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</si>
  <si>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</si>
  <si>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</si>
  <si>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2021 OCAK SONU
(Kesin Olmayan)</t>
  </si>
  <si>
    <t>2020 OCAK SONU
(Kesin Olmayan)</t>
  </si>
  <si>
    <t xml:space="preserve"> 2021/2020 (%)</t>
  </si>
  <si>
    <t>2021/2020 Fark</t>
  </si>
  <si>
    <t>TÜROB ÇALIŞMASI                                                                                                       TEKİL YOLCU SAYISI (DHMİ VERİLERİ / 2)</t>
  </si>
  <si>
    <t>Ocak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</si>
</sst>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0">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3" fontId="0" fillId="0" borderId="0" xfId="0" applyNumberFormat="1" applyAlignment="1">
      <alignment/>
    </xf>
    <xf numFmtId="0" fontId="39" fillId="0" borderId="0" xfId="0" applyFont="1" applyAlignment="1">
      <alignment horizontal="center"/>
    </xf>
    <xf numFmtId="0" fontId="39" fillId="40" borderId="0" xfId="0" applyFont="1" applyFill="1" applyAlignment="1">
      <alignment horizontal="center" vertical="center" wrapText="1"/>
    </xf>
    <xf numFmtId="0" fontId="39" fillId="3" borderId="0" xfId="0" applyFont="1" applyFill="1" applyAlignment="1">
      <alignment horizontal="center" vertical="center" wrapText="1"/>
    </xf>
    <xf numFmtId="3" fontId="0" fillId="3" borderId="0" xfId="0" applyNumberFormat="1" applyFill="1" applyAlignment="1">
      <alignment/>
    </xf>
    <xf numFmtId="3" fontId="0" fillId="1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L2" sqref="L2:S6"/>
    </sheetView>
  </sheetViews>
  <sheetFormatPr defaultColWidth="9.140625" defaultRowHeight="15"/>
  <cols>
    <col min="1" max="1" width="41.140625" style="0" bestFit="1" customWidth="1"/>
    <col min="2" max="10" width="14.28125" style="0" customWidth="1"/>
    <col min="12" max="12" width="11.421875" style="0" customWidth="1"/>
    <col min="13" max="13" width="11.28125" style="0" customWidth="1"/>
    <col min="14" max="14" width="11.140625" style="0" customWidth="1"/>
    <col min="15" max="15" width="10.8515625" style="0" customWidth="1"/>
    <col min="16" max="17" width="10.421875" style="0" customWidth="1"/>
  </cols>
  <sheetData>
    <row r="1" spans="1:10" ht="25.5" customHeight="1">
      <c r="A1" s="48" t="s">
        <v>59</v>
      </c>
      <c r="B1" s="49"/>
      <c r="C1" s="49"/>
      <c r="D1" s="49"/>
      <c r="E1" s="49"/>
      <c r="F1" s="49"/>
      <c r="G1" s="49"/>
      <c r="H1" s="49"/>
      <c r="I1" s="49"/>
      <c r="J1" s="50"/>
    </row>
    <row r="2" spans="1:19" ht="35.25" customHeight="1">
      <c r="A2" s="62" t="s">
        <v>1</v>
      </c>
      <c r="B2" s="53" t="s">
        <v>77</v>
      </c>
      <c r="C2" s="53"/>
      <c r="D2" s="53"/>
      <c r="E2" s="53" t="s">
        <v>76</v>
      </c>
      <c r="F2" s="53"/>
      <c r="G2" s="53"/>
      <c r="H2" s="54" t="s">
        <v>74</v>
      </c>
      <c r="I2" s="54"/>
      <c r="J2" s="55"/>
      <c r="L2" s="66" t="s">
        <v>80</v>
      </c>
      <c r="M2" s="66"/>
      <c r="N2" s="66"/>
      <c r="O2" s="66"/>
      <c r="P2" s="66"/>
      <c r="Q2" s="66"/>
      <c r="R2" s="67" t="s">
        <v>81</v>
      </c>
      <c r="S2" s="67"/>
    </row>
    <row r="3" spans="1:19" ht="15">
      <c r="A3" s="63"/>
      <c r="B3" s="1" t="s">
        <v>2</v>
      </c>
      <c r="C3" s="1" t="s">
        <v>3</v>
      </c>
      <c r="D3" s="1" t="s">
        <v>4</v>
      </c>
      <c r="E3" s="1" t="s">
        <v>2</v>
      </c>
      <c r="F3" s="1" t="s">
        <v>3</v>
      </c>
      <c r="G3" s="1" t="s">
        <v>4</v>
      </c>
      <c r="H3" s="1" t="s">
        <v>2</v>
      </c>
      <c r="I3" s="1" t="s">
        <v>3</v>
      </c>
      <c r="J3" s="2" t="s">
        <v>4</v>
      </c>
      <c r="L3" s="65">
        <v>2020</v>
      </c>
      <c r="M3" s="65"/>
      <c r="N3" s="65">
        <v>2021</v>
      </c>
      <c r="O3" s="65"/>
      <c r="P3" s="65" t="s">
        <v>79</v>
      </c>
      <c r="Q3" s="65"/>
      <c r="R3" s="67"/>
      <c r="S3" s="67"/>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69</v>
      </c>
      <c r="B5" s="7">
        <v>1263808</v>
      </c>
      <c r="C5" s="7">
        <v>4012452</v>
      </c>
      <c r="D5" s="7">
        <v>5276260</v>
      </c>
      <c r="E5" s="7">
        <v>423107</v>
      </c>
      <c r="F5" s="7">
        <v>1258625</v>
      </c>
      <c r="G5" s="7">
        <v>1681732</v>
      </c>
      <c r="H5" s="8">
        <f>+_xlfn.IFERROR(((E5-B5)/B5)*100,0)</f>
        <v>-66.52125955841393</v>
      </c>
      <c r="I5" s="8">
        <f>+_xlfn.IFERROR(((F5-C5)/C5)*100,0)</f>
        <v>-68.63202351081085</v>
      </c>
      <c r="J5" s="9">
        <f>+_xlfn.IFERROR(((G5-D5)/D5)*100,0)</f>
        <v>-68.12643804513046</v>
      </c>
      <c r="L5" s="64">
        <f>B5/2</f>
        <v>631904</v>
      </c>
      <c r="M5" s="64">
        <f>C5/2</f>
        <v>2006226</v>
      </c>
      <c r="N5" s="64">
        <f>E5/2</f>
        <v>211553.5</v>
      </c>
      <c r="O5" s="64">
        <f>F5/2</f>
        <v>629312.5</v>
      </c>
      <c r="P5" s="64">
        <f>N5-L5</f>
        <v>-420350.5</v>
      </c>
      <c r="Q5" s="64">
        <f>O5-M5</f>
        <v>-1376913.5</v>
      </c>
      <c r="R5" s="64">
        <f>N5/31</f>
        <v>6824.306451612903</v>
      </c>
      <c r="S5" s="64">
        <f>O5/31</f>
        <v>20300.40322580645</v>
      </c>
    </row>
    <row r="6" spans="1:19" ht="15">
      <c r="A6" s="10" t="s">
        <v>53</v>
      </c>
      <c r="B6" s="3">
        <v>1721039</v>
      </c>
      <c r="C6" s="3">
        <v>1214579</v>
      </c>
      <c r="D6" s="3">
        <v>2935618</v>
      </c>
      <c r="E6" s="3">
        <v>890789</v>
      </c>
      <c r="F6" s="3">
        <v>411433</v>
      </c>
      <c r="G6" s="3">
        <v>1302222</v>
      </c>
      <c r="H6" s="4">
        <f aca="true" t="shared" si="0" ref="H6:H59">+_xlfn.IFERROR(((E6-B6)/B6)*100,0)</f>
        <v>-48.24120778204329</v>
      </c>
      <c r="I6" s="4">
        <f aca="true" t="shared" si="1" ref="I6:I59">+_xlfn.IFERROR(((F6-C6)/C6)*100,0)</f>
        <v>-66.12546404968306</v>
      </c>
      <c r="J6" s="5">
        <f aca="true" t="shared" si="2" ref="J6:J59">+_xlfn.IFERROR(((G6-D6)/D6)*100,0)</f>
        <v>-55.640618091318416</v>
      </c>
      <c r="L6" s="64">
        <f aca="true" t="shared" si="3" ref="L6:L61">B6/2</f>
        <v>860519.5</v>
      </c>
      <c r="M6" s="64">
        <f aca="true" t="shared" si="4" ref="M6:M61">C6/2</f>
        <v>607289.5</v>
      </c>
      <c r="N6" s="64">
        <f aca="true" t="shared" si="5" ref="N6:N61">E6/2</f>
        <v>445394.5</v>
      </c>
      <c r="O6" s="64">
        <f aca="true" t="shared" si="6" ref="O6:O61">F6/2</f>
        <v>205716.5</v>
      </c>
      <c r="P6" s="64">
        <f aca="true" t="shared" si="7" ref="P6:P61">N6-L6</f>
        <v>-415125</v>
      </c>
      <c r="Q6" s="64">
        <f aca="true" t="shared" si="8" ref="Q6:Q61">O6-M6</f>
        <v>-401573</v>
      </c>
      <c r="R6" s="64">
        <f aca="true" t="shared" si="9" ref="R6:R61">N6/31</f>
        <v>14367.564516129032</v>
      </c>
      <c r="S6" s="64">
        <f aca="true" t="shared" si="10" ref="S6:S61">O6/31</f>
        <v>6636.0161290322585</v>
      </c>
    </row>
    <row r="7" spans="1:19" ht="15">
      <c r="A7" s="6" t="s">
        <v>6</v>
      </c>
      <c r="B7" s="7">
        <v>870774</v>
      </c>
      <c r="C7" s="7">
        <v>176185</v>
      </c>
      <c r="D7" s="7">
        <v>1046959</v>
      </c>
      <c r="E7" s="7">
        <v>283962</v>
      </c>
      <c r="F7" s="7">
        <v>27114</v>
      </c>
      <c r="G7" s="7">
        <v>311076</v>
      </c>
      <c r="H7" s="8">
        <f t="shared" si="0"/>
        <v>-67.38970157583942</v>
      </c>
      <c r="I7" s="8">
        <f t="shared" si="1"/>
        <v>-84.61049465050941</v>
      </c>
      <c r="J7" s="9">
        <f t="shared" si="2"/>
        <v>-70.2876616944885</v>
      </c>
      <c r="L7" s="64">
        <f t="shared" si="3"/>
        <v>435387</v>
      </c>
      <c r="M7" s="64">
        <f t="shared" si="4"/>
        <v>88092.5</v>
      </c>
      <c r="N7" s="64">
        <f t="shared" si="5"/>
        <v>141981</v>
      </c>
      <c r="O7" s="64">
        <f t="shared" si="6"/>
        <v>13557</v>
      </c>
      <c r="P7" s="64">
        <f t="shared" si="7"/>
        <v>-293406</v>
      </c>
      <c r="Q7" s="64">
        <f t="shared" si="8"/>
        <v>-74535.5</v>
      </c>
      <c r="R7" s="64">
        <f t="shared" si="9"/>
        <v>4580.032258064516</v>
      </c>
      <c r="S7" s="64">
        <f t="shared" si="10"/>
        <v>437.3225806451613</v>
      </c>
    </row>
    <row r="8" spans="1:19" ht="15">
      <c r="A8" s="10" t="s">
        <v>7</v>
      </c>
      <c r="B8" s="3">
        <v>740633</v>
      </c>
      <c r="C8" s="3">
        <v>147099</v>
      </c>
      <c r="D8" s="3">
        <v>887732</v>
      </c>
      <c r="E8" s="3">
        <v>297077</v>
      </c>
      <c r="F8" s="3">
        <v>21269</v>
      </c>
      <c r="G8" s="3">
        <v>318346</v>
      </c>
      <c r="H8" s="4">
        <f t="shared" si="0"/>
        <v>-59.88877082171602</v>
      </c>
      <c r="I8" s="4">
        <f t="shared" si="1"/>
        <v>-85.54103019055194</v>
      </c>
      <c r="J8" s="5">
        <f t="shared" si="2"/>
        <v>-64.1394024322656</v>
      </c>
      <c r="L8" s="64">
        <f t="shared" si="3"/>
        <v>370316.5</v>
      </c>
      <c r="M8" s="64">
        <f t="shared" si="4"/>
        <v>73549.5</v>
      </c>
      <c r="N8" s="64">
        <f t="shared" si="5"/>
        <v>148538.5</v>
      </c>
      <c r="O8" s="64">
        <f t="shared" si="6"/>
        <v>10634.5</v>
      </c>
      <c r="P8" s="64">
        <f t="shared" si="7"/>
        <v>-221778</v>
      </c>
      <c r="Q8" s="64">
        <f t="shared" si="8"/>
        <v>-62915</v>
      </c>
      <c r="R8" s="64">
        <f t="shared" si="9"/>
        <v>4791.564516129032</v>
      </c>
      <c r="S8" s="64">
        <f t="shared" si="10"/>
        <v>343.0483870967742</v>
      </c>
    </row>
    <row r="9" spans="1:19" ht="15">
      <c r="A9" s="6" t="s">
        <v>8</v>
      </c>
      <c r="B9" s="7">
        <v>530826</v>
      </c>
      <c r="C9" s="7">
        <v>401615</v>
      </c>
      <c r="D9" s="7">
        <v>932441</v>
      </c>
      <c r="E9" s="7">
        <v>185359</v>
      </c>
      <c r="F9" s="7">
        <v>107928</v>
      </c>
      <c r="G9" s="7">
        <v>293287</v>
      </c>
      <c r="H9" s="8">
        <f t="shared" si="0"/>
        <v>-65.08102466721675</v>
      </c>
      <c r="I9" s="8">
        <f t="shared" si="1"/>
        <v>-73.12650174918765</v>
      </c>
      <c r="J9" s="9">
        <f t="shared" si="2"/>
        <v>-68.54632089322543</v>
      </c>
      <c r="L9" s="64">
        <f t="shared" si="3"/>
        <v>265413</v>
      </c>
      <c r="M9" s="64">
        <f t="shared" si="4"/>
        <v>200807.5</v>
      </c>
      <c r="N9" s="64">
        <f t="shared" si="5"/>
        <v>92679.5</v>
      </c>
      <c r="O9" s="64">
        <f t="shared" si="6"/>
        <v>53964</v>
      </c>
      <c r="P9" s="64">
        <f t="shared" si="7"/>
        <v>-172733.5</v>
      </c>
      <c r="Q9" s="64">
        <f t="shared" si="8"/>
        <v>-146843.5</v>
      </c>
      <c r="R9" s="64">
        <f t="shared" si="9"/>
        <v>2989.6612903225805</v>
      </c>
      <c r="S9" s="64">
        <f t="shared" si="10"/>
        <v>1740.774193548387</v>
      </c>
    </row>
    <row r="10" spans="1:19" ht="15">
      <c r="A10" s="10" t="s">
        <v>54</v>
      </c>
      <c r="B10" s="3">
        <v>26294</v>
      </c>
      <c r="C10" s="3">
        <v>3713</v>
      </c>
      <c r="D10" s="3">
        <v>30007</v>
      </c>
      <c r="E10" s="3">
        <v>13365</v>
      </c>
      <c r="F10" s="3">
        <v>4719</v>
      </c>
      <c r="G10" s="3">
        <v>18084</v>
      </c>
      <c r="H10" s="4">
        <f t="shared" si="0"/>
        <v>-49.17091351639157</v>
      </c>
      <c r="I10" s="4">
        <f t="shared" si="1"/>
        <v>27.093994074872068</v>
      </c>
      <c r="J10" s="5">
        <f t="shared" si="2"/>
        <v>-39.734062052187824</v>
      </c>
      <c r="L10" s="64">
        <f t="shared" si="3"/>
        <v>13147</v>
      </c>
      <c r="M10" s="64">
        <f t="shared" si="4"/>
        <v>1856.5</v>
      </c>
      <c r="N10" s="64">
        <f t="shared" si="5"/>
        <v>6682.5</v>
      </c>
      <c r="O10" s="64">
        <f t="shared" si="6"/>
        <v>2359.5</v>
      </c>
      <c r="P10" s="64">
        <f t="shared" si="7"/>
        <v>-6464.5</v>
      </c>
      <c r="Q10" s="64">
        <f t="shared" si="8"/>
        <v>503</v>
      </c>
      <c r="R10" s="64">
        <f t="shared" si="9"/>
        <v>215.56451612903226</v>
      </c>
      <c r="S10" s="64">
        <f t="shared" si="10"/>
        <v>76.11290322580645</v>
      </c>
    </row>
    <row r="11" spans="1:19" ht="15">
      <c r="A11" s="6" t="s">
        <v>9</v>
      </c>
      <c r="B11" s="7">
        <v>65704</v>
      </c>
      <c r="C11" s="7">
        <v>558</v>
      </c>
      <c r="D11" s="7">
        <v>66262</v>
      </c>
      <c r="E11" s="7">
        <v>32948</v>
      </c>
      <c r="F11" s="7">
        <v>0</v>
      </c>
      <c r="G11" s="7">
        <v>32948</v>
      </c>
      <c r="H11" s="8">
        <f t="shared" si="0"/>
        <v>-49.853890174114206</v>
      </c>
      <c r="I11" s="8">
        <f t="shared" si="1"/>
        <v>-100</v>
      </c>
      <c r="J11" s="9">
        <f t="shared" si="2"/>
        <v>-50.2761763906915</v>
      </c>
      <c r="L11" s="64">
        <f t="shared" si="3"/>
        <v>32852</v>
      </c>
      <c r="M11" s="64">
        <f t="shared" si="4"/>
        <v>279</v>
      </c>
      <c r="N11" s="64">
        <f t="shared" si="5"/>
        <v>16474</v>
      </c>
      <c r="O11" s="64">
        <f t="shared" si="6"/>
        <v>0</v>
      </c>
      <c r="P11" s="64">
        <f t="shared" si="7"/>
        <v>-16378</v>
      </c>
      <c r="Q11" s="64">
        <f t="shared" si="8"/>
        <v>-279</v>
      </c>
      <c r="R11" s="64">
        <f t="shared" si="9"/>
        <v>531.4193548387096</v>
      </c>
      <c r="S11" s="64">
        <f t="shared" si="10"/>
        <v>0</v>
      </c>
    </row>
    <row r="12" spans="1:19" ht="15">
      <c r="A12" s="10" t="s">
        <v>10</v>
      </c>
      <c r="B12" s="3">
        <v>85149</v>
      </c>
      <c r="C12" s="3">
        <v>0</v>
      </c>
      <c r="D12" s="3">
        <v>85149</v>
      </c>
      <c r="E12" s="3">
        <v>42570</v>
      </c>
      <c r="F12" s="3">
        <v>0</v>
      </c>
      <c r="G12" s="3">
        <v>42570</v>
      </c>
      <c r="H12" s="4">
        <f t="shared" si="0"/>
        <v>-50.00528485360955</v>
      </c>
      <c r="I12" s="4">
        <f t="shared" si="1"/>
        <v>0</v>
      </c>
      <c r="J12" s="5">
        <f t="shared" si="2"/>
        <v>-50.00528485360955</v>
      </c>
      <c r="L12" s="64">
        <f t="shared" si="3"/>
        <v>42574.5</v>
      </c>
      <c r="M12" s="64">
        <f t="shared" si="4"/>
        <v>0</v>
      </c>
      <c r="N12" s="64">
        <f t="shared" si="5"/>
        <v>21285</v>
      </c>
      <c r="O12" s="64">
        <f t="shared" si="6"/>
        <v>0</v>
      </c>
      <c r="P12" s="64">
        <f t="shared" si="7"/>
        <v>-21289.5</v>
      </c>
      <c r="Q12" s="64">
        <f t="shared" si="8"/>
        <v>0</v>
      </c>
      <c r="R12" s="64">
        <f t="shared" si="9"/>
        <v>686.6129032258065</v>
      </c>
      <c r="S12" s="64">
        <f t="shared" si="10"/>
        <v>0</v>
      </c>
    </row>
    <row r="13" spans="1:19" ht="15">
      <c r="A13" s="6" t="s">
        <v>11</v>
      </c>
      <c r="B13" s="7">
        <v>365373</v>
      </c>
      <c r="C13" s="7">
        <v>50914</v>
      </c>
      <c r="D13" s="7">
        <v>416287</v>
      </c>
      <c r="E13" s="7">
        <v>156986</v>
      </c>
      <c r="F13" s="7">
        <v>4543</v>
      </c>
      <c r="G13" s="7">
        <v>161529</v>
      </c>
      <c r="H13" s="8">
        <f t="shared" si="0"/>
        <v>-57.03404466120923</v>
      </c>
      <c r="I13" s="8">
        <f t="shared" si="1"/>
        <v>-91.07711042149506</v>
      </c>
      <c r="J13" s="9">
        <f t="shared" si="2"/>
        <v>-61.19768332904943</v>
      </c>
      <c r="L13" s="64">
        <f t="shared" si="3"/>
        <v>182686.5</v>
      </c>
      <c r="M13" s="64">
        <f t="shared" si="4"/>
        <v>25457</v>
      </c>
      <c r="N13" s="64">
        <f t="shared" si="5"/>
        <v>78493</v>
      </c>
      <c r="O13" s="64">
        <f t="shared" si="6"/>
        <v>2271.5</v>
      </c>
      <c r="P13" s="64">
        <f t="shared" si="7"/>
        <v>-104193.5</v>
      </c>
      <c r="Q13" s="64">
        <f t="shared" si="8"/>
        <v>-23185.5</v>
      </c>
      <c r="R13" s="64">
        <f t="shared" si="9"/>
        <v>2532.032258064516</v>
      </c>
      <c r="S13" s="64">
        <f t="shared" si="10"/>
        <v>73.2741935483871</v>
      </c>
    </row>
    <row r="14" spans="1:19" ht="15">
      <c r="A14" s="10" t="s">
        <v>12</v>
      </c>
      <c r="B14" s="3">
        <v>257470</v>
      </c>
      <c r="C14" s="3">
        <v>9272</v>
      </c>
      <c r="D14" s="3">
        <v>266742</v>
      </c>
      <c r="E14" s="3">
        <v>114844</v>
      </c>
      <c r="F14" s="3">
        <v>384</v>
      </c>
      <c r="G14" s="3">
        <v>115228</v>
      </c>
      <c r="H14" s="4">
        <f t="shared" si="0"/>
        <v>-55.395191672816246</v>
      </c>
      <c r="I14" s="4">
        <f t="shared" si="1"/>
        <v>-95.85849870578085</v>
      </c>
      <c r="J14" s="5">
        <f t="shared" si="2"/>
        <v>-56.80170351875595</v>
      </c>
      <c r="L14" s="64">
        <f t="shared" si="3"/>
        <v>128735</v>
      </c>
      <c r="M14" s="64">
        <f t="shared" si="4"/>
        <v>4636</v>
      </c>
      <c r="N14" s="64">
        <f t="shared" si="5"/>
        <v>57422</v>
      </c>
      <c r="O14" s="64">
        <f t="shared" si="6"/>
        <v>192</v>
      </c>
      <c r="P14" s="64">
        <f t="shared" si="7"/>
        <v>-71313</v>
      </c>
      <c r="Q14" s="64">
        <f t="shared" si="8"/>
        <v>-4444</v>
      </c>
      <c r="R14" s="64">
        <f t="shared" si="9"/>
        <v>1852.3225806451612</v>
      </c>
      <c r="S14" s="64">
        <f t="shared" si="10"/>
        <v>6.193548387096774</v>
      </c>
    </row>
    <row r="15" spans="1:19" ht="15">
      <c r="A15" s="6" t="s">
        <v>13</v>
      </c>
      <c r="B15" s="7">
        <v>68463</v>
      </c>
      <c r="C15" s="7">
        <v>922</v>
      </c>
      <c r="D15" s="7">
        <v>69385</v>
      </c>
      <c r="E15" s="7">
        <v>56331</v>
      </c>
      <c r="F15" s="7">
        <v>1741</v>
      </c>
      <c r="G15" s="7">
        <v>58072</v>
      </c>
      <c r="H15" s="8">
        <f t="shared" si="0"/>
        <v>-17.720520573156303</v>
      </c>
      <c r="I15" s="8">
        <f t="shared" si="1"/>
        <v>88.8286334056399</v>
      </c>
      <c r="J15" s="9">
        <f t="shared" si="2"/>
        <v>-16.30467680334366</v>
      </c>
      <c r="L15" s="64">
        <f t="shared" si="3"/>
        <v>34231.5</v>
      </c>
      <c r="M15" s="64">
        <f t="shared" si="4"/>
        <v>461</v>
      </c>
      <c r="N15" s="64">
        <f t="shared" si="5"/>
        <v>28165.5</v>
      </c>
      <c r="O15" s="64">
        <f t="shared" si="6"/>
        <v>870.5</v>
      </c>
      <c r="P15" s="64">
        <f t="shared" si="7"/>
        <v>-6066</v>
      </c>
      <c r="Q15" s="64">
        <f t="shared" si="8"/>
        <v>409.5</v>
      </c>
      <c r="R15" s="64">
        <f t="shared" si="9"/>
        <v>908.5645161290323</v>
      </c>
      <c r="S15" s="64">
        <f t="shared" si="10"/>
        <v>28.080645161290324</v>
      </c>
    </row>
    <row r="16" spans="1:19" ht="15">
      <c r="A16" s="10" t="s">
        <v>14</v>
      </c>
      <c r="B16" s="3">
        <v>195378</v>
      </c>
      <c r="C16" s="3">
        <v>27384</v>
      </c>
      <c r="D16" s="3">
        <v>222762</v>
      </c>
      <c r="E16" s="3">
        <v>90097</v>
      </c>
      <c r="F16" s="3">
        <v>243</v>
      </c>
      <c r="G16" s="3">
        <v>90340</v>
      </c>
      <c r="H16" s="4">
        <f t="shared" si="0"/>
        <v>-53.885800857824314</v>
      </c>
      <c r="I16" s="4">
        <f t="shared" si="1"/>
        <v>-99.11262050832603</v>
      </c>
      <c r="J16" s="5">
        <f t="shared" si="2"/>
        <v>-59.44550686382776</v>
      </c>
      <c r="L16" s="64">
        <f t="shared" si="3"/>
        <v>97689</v>
      </c>
      <c r="M16" s="64">
        <f t="shared" si="4"/>
        <v>13692</v>
      </c>
      <c r="N16" s="64">
        <f t="shared" si="5"/>
        <v>45048.5</v>
      </c>
      <c r="O16" s="64">
        <f t="shared" si="6"/>
        <v>121.5</v>
      </c>
      <c r="P16" s="64">
        <f t="shared" si="7"/>
        <v>-52640.5</v>
      </c>
      <c r="Q16" s="64">
        <f t="shared" si="8"/>
        <v>-13570.5</v>
      </c>
      <c r="R16" s="64">
        <f t="shared" si="9"/>
        <v>1453.1774193548388</v>
      </c>
      <c r="S16" s="64">
        <f t="shared" si="10"/>
        <v>3.9193548387096775</v>
      </c>
    </row>
    <row r="17" spans="1:19" ht="15">
      <c r="A17" s="6" t="s">
        <v>15</v>
      </c>
      <c r="B17" s="7">
        <v>20849</v>
      </c>
      <c r="C17" s="7">
        <v>190</v>
      </c>
      <c r="D17" s="7">
        <v>21039</v>
      </c>
      <c r="E17" s="7">
        <v>8307</v>
      </c>
      <c r="F17" s="7">
        <v>0</v>
      </c>
      <c r="G17" s="7">
        <v>8307</v>
      </c>
      <c r="H17" s="8">
        <f t="shared" si="0"/>
        <v>-60.15636241546357</v>
      </c>
      <c r="I17" s="8">
        <f t="shared" si="1"/>
        <v>-100</v>
      </c>
      <c r="J17" s="9">
        <f t="shared" si="2"/>
        <v>-60.51618422928846</v>
      </c>
      <c r="L17" s="64">
        <f t="shared" si="3"/>
        <v>10424.5</v>
      </c>
      <c r="M17" s="64">
        <f t="shared" si="4"/>
        <v>95</v>
      </c>
      <c r="N17" s="64">
        <f t="shared" si="5"/>
        <v>4153.5</v>
      </c>
      <c r="O17" s="64">
        <f t="shared" si="6"/>
        <v>0</v>
      </c>
      <c r="P17" s="64">
        <f t="shared" si="7"/>
        <v>-6271</v>
      </c>
      <c r="Q17" s="64">
        <f t="shared" si="8"/>
        <v>-95</v>
      </c>
      <c r="R17" s="64">
        <f t="shared" si="9"/>
        <v>133.98387096774192</v>
      </c>
      <c r="S17" s="64">
        <f t="shared" si="10"/>
        <v>0</v>
      </c>
    </row>
    <row r="18" spans="1:19" ht="15">
      <c r="A18" s="10" t="s">
        <v>16</v>
      </c>
      <c r="B18" s="3">
        <v>25603</v>
      </c>
      <c r="C18" s="3">
        <v>0</v>
      </c>
      <c r="D18" s="3">
        <v>25603</v>
      </c>
      <c r="E18" s="3">
        <v>14708</v>
      </c>
      <c r="F18" s="3">
        <v>0</v>
      </c>
      <c r="G18" s="3">
        <v>14708</v>
      </c>
      <c r="H18" s="4">
        <f t="shared" si="0"/>
        <v>-42.553606999179785</v>
      </c>
      <c r="I18" s="4">
        <f t="shared" si="1"/>
        <v>0</v>
      </c>
      <c r="J18" s="5">
        <f t="shared" si="2"/>
        <v>-42.553606999179785</v>
      </c>
      <c r="L18" s="64">
        <f t="shared" si="3"/>
        <v>12801.5</v>
      </c>
      <c r="M18" s="64">
        <f t="shared" si="4"/>
        <v>0</v>
      </c>
      <c r="N18" s="64">
        <f t="shared" si="5"/>
        <v>7354</v>
      </c>
      <c r="O18" s="64">
        <f t="shared" si="6"/>
        <v>0</v>
      </c>
      <c r="P18" s="64">
        <f t="shared" si="7"/>
        <v>-5447.5</v>
      </c>
      <c r="Q18" s="64">
        <f t="shared" si="8"/>
        <v>0</v>
      </c>
      <c r="R18" s="64">
        <f t="shared" si="9"/>
        <v>237.2258064516129</v>
      </c>
      <c r="S18" s="64">
        <f t="shared" si="10"/>
        <v>0</v>
      </c>
    </row>
    <row r="19" spans="1:19" ht="15">
      <c r="A19" s="6" t="s">
        <v>17</v>
      </c>
      <c r="B19" s="7">
        <v>14336</v>
      </c>
      <c r="C19" s="7">
        <v>669</v>
      </c>
      <c r="D19" s="7">
        <v>15005</v>
      </c>
      <c r="E19" s="7">
        <v>4551</v>
      </c>
      <c r="F19" s="7">
        <v>0</v>
      </c>
      <c r="G19" s="7">
        <v>4551</v>
      </c>
      <c r="H19" s="8">
        <f t="shared" si="0"/>
        <v>-68.25474330357143</v>
      </c>
      <c r="I19" s="8">
        <f t="shared" si="1"/>
        <v>-100</v>
      </c>
      <c r="J19" s="9">
        <f t="shared" si="2"/>
        <v>-69.67010996334555</v>
      </c>
      <c r="L19" s="64">
        <f t="shared" si="3"/>
        <v>7168</v>
      </c>
      <c r="M19" s="64">
        <f t="shared" si="4"/>
        <v>334.5</v>
      </c>
      <c r="N19" s="64">
        <f t="shared" si="5"/>
        <v>2275.5</v>
      </c>
      <c r="O19" s="64">
        <f t="shared" si="6"/>
        <v>0</v>
      </c>
      <c r="P19" s="64">
        <f t="shared" si="7"/>
        <v>-4892.5</v>
      </c>
      <c r="Q19" s="64">
        <f t="shared" si="8"/>
        <v>-334.5</v>
      </c>
      <c r="R19" s="64">
        <f t="shared" si="9"/>
        <v>73.40322580645162</v>
      </c>
      <c r="S19" s="64">
        <f t="shared" si="10"/>
        <v>0</v>
      </c>
    </row>
    <row r="20" spans="1:19" ht="15">
      <c r="A20" s="10" t="s">
        <v>55</v>
      </c>
      <c r="B20" s="3">
        <v>0</v>
      </c>
      <c r="C20" s="3">
        <v>0</v>
      </c>
      <c r="D20" s="3">
        <v>0</v>
      </c>
      <c r="E20" s="3">
        <v>0</v>
      </c>
      <c r="F20" s="3">
        <v>0</v>
      </c>
      <c r="G20" s="3">
        <v>0</v>
      </c>
      <c r="H20" s="4">
        <f t="shared" si="0"/>
        <v>0</v>
      </c>
      <c r="I20" s="4">
        <f t="shared" si="1"/>
        <v>0</v>
      </c>
      <c r="J20" s="5">
        <f t="shared" si="2"/>
        <v>0</v>
      </c>
      <c r="L20" s="64">
        <f t="shared" si="3"/>
        <v>0</v>
      </c>
      <c r="M20" s="64">
        <f t="shared" si="4"/>
        <v>0</v>
      </c>
      <c r="N20" s="64">
        <f t="shared" si="5"/>
        <v>0</v>
      </c>
      <c r="O20" s="64">
        <f t="shared" si="6"/>
        <v>0</v>
      </c>
      <c r="P20" s="64">
        <f t="shared" si="7"/>
        <v>0</v>
      </c>
      <c r="Q20" s="64">
        <f t="shared" si="8"/>
        <v>0</v>
      </c>
      <c r="R20" s="64">
        <f t="shared" si="9"/>
        <v>0</v>
      </c>
      <c r="S20" s="64">
        <f t="shared" si="10"/>
        <v>0</v>
      </c>
    </row>
    <row r="21" spans="1:19" ht="15">
      <c r="A21" s="6" t="s">
        <v>18</v>
      </c>
      <c r="B21" s="7">
        <v>14141</v>
      </c>
      <c r="C21" s="7">
        <v>0</v>
      </c>
      <c r="D21" s="7">
        <v>14141</v>
      </c>
      <c r="E21" s="7">
        <v>6901</v>
      </c>
      <c r="F21" s="7">
        <v>0</v>
      </c>
      <c r="G21" s="7">
        <v>6901</v>
      </c>
      <c r="H21" s="8">
        <f t="shared" si="0"/>
        <v>-51.19864224595149</v>
      </c>
      <c r="I21" s="8">
        <f t="shared" si="1"/>
        <v>0</v>
      </c>
      <c r="J21" s="9">
        <f t="shared" si="2"/>
        <v>-51.19864224595149</v>
      </c>
      <c r="L21" s="64">
        <f t="shared" si="3"/>
        <v>7070.5</v>
      </c>
      <c r="M21" s="64">
        <f t="shared" si="4"/>
        <v>0</v>
      </c>
      <c r="N21" s="64">
        <f t="shared" si="5"/>
        <v>3450.5</v>
      </c>
      <c r="O21" s="64">
        <f t="shared" si="6"/>
        <v>0</v>
      </c>
      <c r="P21" s="64">
        <f t="shared" si="7"/>
        <v>-3620</v>
      </c>
      <c r="Q21" s="64">
        <f t="shared" si="8"/>
        <v>0</v>
      </c>
      <c r="R21" s="64">
        <f t="shared" si="9"/>
        <v>111.30645161290323</v>
      </c>
      <c r="S21" s="64">
        <f t="shared" si="10"/>
        <v>0</v>
      </c>
    </row>
    <row r="22" spans="1:19" ht="15">
      <c r="A22" s="10" t="s">
        <v>19</v>
      </c>
      <c r="B22" s="3">
        <v>0</v>
      </c>
      <c r="C22" s="3">
        <v>0</v>
      </c>
      <c r="D22" s="3">
        <v>0</v>
      </c>
      <c r="E22" s="3">
        <v>0</v>
      </c>
      <c r="F22" s="3">
        <v>0</v>
      </c>
      <c r="G22" s="3">
        <v>0</v>
      </c>
      <c r="H22" s="4">
        <f t="shared" si="0"/>
        <v>0</v>
      </c>
      <c r="I22" s="4">
        <f t="shared" si="1"/>
        <v>0</v>
      </c>
      <c r="J22" s="5">
        <f t="shared" si="2"/>
        <v>0</v>
      </c>
      <c r="L22" s="64">
        <f t="shared" si="3"/>
        <v>0</v>
      </c>
      <c r="M22" s="64">
        <f t="shared" si="4"/>
        <v>0</v>
      </c>
      <c r="N22" s="64">
        <f t="shared" si="5"/>
        <v>0</v>
      </c>
      <c r="O22" s="64">
        <f t="shared" si="6"/>
        <v>0</v>
      </c>
      <c r="P22" s="64">
        <f t="shared" si="7"/>
        <v>0</v>
      </c>
      <c r="Q22" s="64">
        <f t="shared" si="8"/>
        <v>0</v>
      </c>
      <c r="R22" s="64">
        <f t="shared" si="9"/>
        <v>0</v>
      </c>
      <c r="S22" s="64">
        <f t="shared" si="10"/>
        <v>0</v>
      </c>
    </row>
    <row r="23" spans="1:19" ht="15">
      <c r="A23" s="6" t="s">
        <v>20</v>
      </c>
      <c r="B23" s="7">
        <v>45375</v>
      </c>
      <c r="C23" s="7">
        <v>164</v>
      </c>
      <c r="D23" s="7">
        <v>45539</v>
      </c>
      <c r="E23" s="7">
        <v>35012</v>
      </c>
      <c r="F23" s="7">
        <v>0</v>
      </c>
      <c r="G23" s="7">
        <v>35012</v>
      </c>
      <c r="H23" s="8">
        <f t="shared" si="0"/>
        <v>-22.838567493112947</v>
      </c>
      <c r="I23" s="8">
        <f t="shared" si="1"/>
        <v>-100</v>
      </c>
      <c r="J23" s="9">
        <f t="shared" si="2"/>
        <v>-23.116449636575243</v>
      </c>
      <c r="L23" s="64">
        <f t="shared" si="3"/>
        <v>22687.5</v>
      </c>
      <c r="M23" s="64">
        <f t="shared" si="4"/>
        <v>82</v>
      </c>
      <c r="N23" s="64">
        <f t="shared" si="5"/>
        <v>17506</v>
      </c>
      <c r="O23" s="64">
        <f t="shared" si="6"/>
        <v>0</v>
      </c>
      <c r="P23" s="64">
        <f t="shared" si="7"/>
        <v>-5181.5</v>
      </c>
      <c r="Q23" s="64">
        <f t="shared" si="8"/>
        <v>-82</v>
      </c>
      <c r="R23" s="64">
        <f t="shared" si="9"/>
        <v>564.7096774193549</v>
      </c>
      <c r="S23" s="64">
        <f t="shared" si="10"/>
        <v>0</v>
      </c>
    </row>
    <row r="24" spans="1:19" ht="15">
      <c r="A24" s="10" t="s">
        <v>21</v>
      </c>
      <c r="B24" s="3">
        <v>18049</v>
      </c>
      <c r="C24" s="3">
        <v>0</v>
      </c>
      <c r="D24" s="3">
        <v>18049</v>
      </c>
      <c r="E24" s="3">
        <v>9416</v>
      </c>
      <c r="F24" s="3">
        <v>0</v>
      </c>
      <c r="G24" s="3">
        <v>9416</v>
      </c>
      <c r="H24" s="4">
        <f t="shared" si="0"/>
        <v>-47.83090475926644</v>
      </c>
      <c r="I24" s="4">
        <f t="shared" si="1"/>
        <v>0</v>
      </c>
      <c r="J24" s="5">
        <f t="shared" si="2"/>
        <v>-47.83090475926644</v>
      </c>
      <c r="L24" s="64">
        <f t="shared" si="3"/>
        <v>9024.5</v>
      </c>
      <c r="M24" s="64">
        <f t="shared" si="4"/>
        <v>0</v>
      </c>
      <c r="N24" s="64">
        <f t="shared" si="5"/>
        <v>4708</v>
      </c>
      <c r="O24" s="64">
        <f t="shared" si="6"/>
        <v>0</v>
      </c>
      <c r="P24" s="64">
        <f t="shared" si="7"/>
        <v>-4316.5</v>
      </c>
      <c r="Q24" s="64">
        <f t="shared" si="8"/>
        <v>0</v>
      </c>
      <c r="R24" s="64">
        <f t="shared" si="9"/>
        <v>151.8709677419355</v>
      </c>
      <c r="S24" s="64">
        <f t="shared" si="10"/>
        <v>0</v>
      </c>
    </row>
    <row r="25" spans="1:19" ht="15">
      <c r="A25" s="6" t="s">
        <v>22</v>
      </c>
      <c r="B25" s="7">
        <v>19861</v>
      </c>
      <c r="C25" s="7">
        <v>4453</v>
      </c>
      <c r="D25" s="7">
        <v>24314</v>
      </c>
      <c r="E25" s="7">
        <v>100</v>
      </c>
      <c r="F25" s="7">
        <v>0</v>
      </c>
      <c r="G25" s="7">
        <v>100</v>
      </c>
      <c r="H25" s="8">
        <f t="shared" si="0"/>
        <v>-99.4965006797241</v>
      </c>
      <c r="I25" s="8">
        <f t="shared" si="1"/>
        <v>-100</v>
      </c>
      <c r="J25" s="9">
        <f t="shared" si="2"/>
        <v>-99.58871432096734</v>
      </c>
      <c r="L25" s="64">
        <f t="shared" si="3"/>
        <v>9930.5</v>
      </c>
      <c r="M25" s="64">
        <f t="shared" si="4"/>
        <v>2226.5</v>
      </c>
      <c r="N25" s="64">
        <f t="shared" si="5"/>
        <v>50</v>
      </c>
      <c r="O25" s="64">
        <f t="shared" si="6"/>
        <v>0</v>
      </c>
      <c r="P25" s="64">
        <f t="shared" si="7"/>
        <v>-9880.5</v>
      </c>
      <c r="Q25" s="64">
        <f t="shared" si="8"/>
        <v>-2226.5</v>
      </c>
      <c r="R25" s="64">
        <f t="shared" si="9"/>
        <v>1.6129032258064515</v>
      </c>
      <c r="S25" s="64">
        <f t="shared" si="10"/>
        <v>0</v>
      </c>
    </row>
    <row r="26" spans="1:19" ht="15">
      <c r="A26" s="10" t="s">
        <v>23</v>
      </c>
      <c r="B26" s="3">
        <v>8982</v>
      </c>
      <c r="C26" s="3">
        <v>546</v>
      </c>
      <c r="D26" s="3">
        <v>9528</v>
      </c>
      <c r="E26" s="3">
        <v>2798</v>
      </c>
      <c r="F26" s="3">
        <v>0</v>
      </c>
      <c r="G26" s="3">
        <v>2798</v>
      </c>
      <c r="H26" s="4">
        <f t="shared" si="0"/>
        <v>-68.84880872856824</v>
      </c>
      <c r="I26" s="4">
        <f t="shared" si="1"/>
        <v>-100</v>
      </c>
      <c r="J26" s="5">
        <f t="shared" si="2"/>
        <v>-70.63392107472713</v>
      </c>
      <c r="L26" s="64">
        <f t="shared" si="3"/>
        <v>4491</v>
      </c>
      <c r="M26" s="64">
        <f t="shared" si="4"/>
        <v>273</v>
      </c>
      <c r="N26" s="64">
        <f t="shared" si="5"/>
        <v>1399</v>
      </c>
      <c r="O26" s="64">
        <f t="shared" si="6"/>
        <v>0</v>
      </c>
      <c r="P26" s="64">
        <f t="shared" si="7"/>
        <v>-3092</v>
      </c>
      <c r="Q26" s="64">
        <f t="shared" si="8"/>
        <v>-273</v>
      </c>
      <c r="R26" s="64">
        <f t="shared" si="9"/>
        <v>45.12903225806452</v>
      </c>
      <c r="S26" s="64">
        <f t="shared" si="10"/>
        <v>0</v>
      </c>
    </row>
    <row r="27" spans="1:19" ht="15">
      <c r="A27" s="6" t="s">
        <v>24</v>
      </c>
      <c r="B27" s="7">
        <v>0</v>
      </c>
      <c r="C27" s="7">
        <v>0</v>
      </c>
      <c r="D27" s="7">
        <v>0</v>
      </c>
      <c r="E27" s="7">
        <v>0</v>
      </c>
      <c r="F27" s="7">
        <v>0</v>
      </c>
      <c r="G27" s="7">
        <v>0</v>
      </c>
      <c r="H27" s="8">
        <f t="shared" si="0"/>
        <v>0</v>
      </c>
      <c r="I27" s="8">
        <f t="shared" si="1"/>
        <v>0</v>
      </c>
      <c r="J27" s="9">
        <f t="shared" si="2"/>
        <v>0</v>
      </c>
      <c r="L27" s="64">
        <f t="shared" si="3"/>
        <v>0</v>
      </c>
      <c r="M27" s="64">
        <f t="shared" si="4"/>
        <v>0</v>
      </c>
      <c r="N27" s="64">
        <f t="shared" si="5"/>
        <v>0</v>
      </c>
      <c r="O27" s="64">
        <f t="shared" si="6"/>
        <v>0</v>
      </c>
      <c r="P27" s="64">
        <f t="shared" si="7"/>
        <v>0</v>
      </c>
      <c r="Q27" s="64">
        <f t="shared" si="8"/>
        <v>0</v>
      </c>
      <c r="R27" s="64">
        <f t="shared" si="9"/>
        <v>0</v>
      </c>
      <c r="S27" s="64">
        <f t="shared" si="10"/>
        <v>0</v>
      </c>
    </row>
    <row r="28" spans="1:19" ht="15">
      <c r="A28" s="10" t="s">
        <v>25</v>
      </c>
      <c r="B28" s="3">
        <v>50526</v>
      </c>
      <c r="C28" s="3">
        <v>2435</v>
      </c>
      <c r="D28" s="3">
        <v>52961</v>
      </c>
      <c r="E28" s="3">
        <v>13997</v>
      </c>
      <c r="F28" s="3">
        <v>394</v>
      </c>
      <c r="G28" s="3">
        <v>14391</v>
      </c>
      <c r="H28" s="4">
        <f t="shared" si="0"/>
        <v>-72.29743102561058</v>
      </c>
      <c r="I28" s="4">
        <f t="shared" si="1"/>
        <v>-83.81930184804928</v>
      </c>
      <c r="J28" s="5">
        <f t="shared" si="2"/>
        <v>-72.8271747134684</v>
      </c>
      <c r="L28" s="64">
        <f t="shared" si="3"/>
        <v>25263</v>
      </c>
      <c r="M28" s="64">
        <f t="shared" si="4"/>
        <v>1217.5</v>
      </c>
      <c r="N28" s="64">
        <f t="shared" si="5"/>
        <v>6998.5</v>
      </c>
      <c r="O28" s="64">
        <f t="shared" si="6"/>
        <v>197</v>
      </c>
      <c r="P28" s="64">
        <f t="shared" si="7"/>
        <v>-18264.5</v>
      </c>
      <c r="Q28" s="64">
        <f t="shared" si="8"/>
        <v>-1020.5</v>
      </c>
      <c r="R28" s="64">
        <f t="shared" si="9"/>
        <v>225.75806451612902</v>
      </c>
      <c r="S28" s="64">
        <f t="shared" si="10"/>
        <v>6.354838709677419</v>
      </c>
    </row>
    <row r="29" spans="1:19" ht="15">
      <c r="A29" s="6" t="s">
        <v>26</v>
      </c>
      <c r="B29" s="7">
        <v>159461</v>
      </c>
      <c r="C29" s="7">
        <v>2182</v>
      </c>
      <c r="D29" s="7">
        <v>161643</v>
      </c>
      <c r="E29" s="7">
        <v>83302</v>
      </c>
      <c r="F29" s="7">
        <v>0</v>
      </c>
      <c r="G29" s="7">
        <v>83302</v>
      </c>
      <c r="H29" s="8">
        <f t="shared" si="0"/>
        <v>-47.76026740080647</v>
      </c>
      <c r="I29" s="8">
        <f t="shared" si="1"/>
        <v>-100</v>
      </c>
      <c r="J29" s="9">
        <f t="shared" si="2"/>
        <v>-48.4654454569638</v>
      </c>
      <c r="L29" s="64">
        <f t="shared" si="3"/>
        <v>79730.5</v>
      </c>
      <c r="M29" s="64">
        <f t="shared" si="4"/>
        <v>1091</v>
      </c>
      <c r="N29" s="64">
        <f t="shared" si="5"/>
        <v>41651</v>
      </c>
      <c r="O29" s="64">
        <f t="shared" si="6"/>
        <v>0</v>
      </c>
      <c r="P29" s="64">
        <f t="shared" si="7"/>
        <v>-38079.5</v>
      </c>
      <c r="Q29" s="64">
        <f t="shared" si="8"/>
        <v>-1091</v>
      </c>
      <c r="R29" s="64">
        <f t="shared" si="9"/>
        <v>1343.5806451612902</v>
      </c>
      <c r="S29" s="64">
        <f t="shared" si="10"/>
        <v>0</v>
      </c>
    </row>
    <row r="30" spans="1:19" ht="15">
      <c r="A30" s="10" t="s">
        <v>27</v>
      </c>
      <c r="B30" s="3">
        <v>78449</v>
      </c>
      <c r="C30" s="3">
        <v>1611</v>
      </c>
      <c r="D30" s="3">
        <v>80060</v>
      </c>
      <c r="E30" s="3">
        <v>34893</v>
      </c>
      <c r="F30" s="3">
        <v>0</v>
      </c>
      <c r="G30" s="3">
        <v>34893</v>
      </c>
      <c r="H30" s="4">
        <f t="shared" si="0"/>
        <v>-55.52142156050428</v>
      </c>
      <c r="I30" s="4">
        <f t="shared" si="1"/>
        <v>-100</v>
      </c>
      <c r="J30" s="5">
        <f t="shared" si="2"/>
        <v>-56.41643767174619</v>
      </c>
      <c r="L30" s="64">
        <f t="shared" si="3"/>
        <v>39224.5</v>
      </c>
      <c r="M30" s="64">
        <f t="shared" si="4"/>
        <v>805.5</v>
      </c>
      <c r="N30" s="64">
        <f t="shared" si="5"/>
        <v>17446.5</v>
      </c>
      <c r="O30" s="64">
        <f t="shared" si="6"/>
        <v>0</v>
      </c>
      <c r="P30" s="64">
        <f t="shared" si="7"/>
        <v>-21778</v>
      </c>
      <c r="Q30" s="64">
        <f t="shared" si="8"/>
        <v>-805.5</v>
      </c>
      <c r="R30" s="64">
        <f t="shared" si="9"/>
        <v>562.7903225806451</v>
      </c>
      <c r="S30" s="64">
        <f t="shared" si="10"/>
        <v>0</v>
      </c>
    </row>
    <row r="31" spans="1:19" ht="15">
      <c r="A31" s="6" t="s">
        <v>28</v>
      </c>
      <c r="B31" s="7">
        <v>37210</v>
      </c>
      <c r="C31" s="7">
        <v>193</v>
      </c>
      <c r="D31" s="7">
        <v>37403</v>
      </c>
      <c r="E31" s="7">
        <v>14208</v>
      </c>
      <c r="F31" s="7">
        <v>0</v>
      </c>
      <c r="G31" s="7">
        <v>14208</v>
      </c>
      <c r="H31" s="8">
        <f t="shared" si="0"/>
        <v>-61.816715936576195</v>
      </c>
      <c r="I31" s="8">
        <f t="shared" si="1"/>
        <v>-100</v>
      </c>
      <c r="J31" s="9">
        <f t="shared" si="2"/>
        <v>-62.013742213191456</v>
      </c>
      <c r="L31" s="64">
        <f t="shared" si="3"/>
        <v>18605</v>
      </c>
      <c r="M31" s="64">
        <f t="shared" si="4"/>
        <v>96.5</v>
      </c>
      <c r="N31" s="64">
        <f t="shared" si="5"/>
        <v>7104</v>
      </c>
      <c r="O31" s="64">
        <f t="shared" si="6"/>
        <v>0</v>
      </c>
      <c r="P31" s="64">
        <f t="shared" si="7"/>
        <v>-11501</v>
      </c>
      <c r="Q31" s="64">
        <f t="shared" si="8"/>
        <v>-96.5</v>
      </c>
      <c r="R31" s="64">
        <f t="shared" si="9"/>
        <v>229.16129032258064</v>
      </c>
      <c r="S31" s="64">
        <f t="shared" si="10"/>
        <v>0</v>
      </c>
    </row>
    <row r="32" spans="1:19" ht="15">
      <c r="A32" s="10" t="s">
        <v>56</v>
      </c>
      <c r="B32" s="3">
        <v>0</v>
      </c>
      <c r="C32" s="3">
        <v>4951</v>
      </c>
      <c r="D32" s="3">
        <v>4951</v>
      </c>
      <c r="E32" s="3">
        <v>0</v>
      </c>
      <c r="F32" s="3">
        <v>2542</v>
      </c>
      <c r="G32" s="3">
        <v>2542</v>
      </c>
      <c r="H32" s="4">
        <f t="shared" si="0"/>
        <v>0</v>
      </c>
      <c r="I32" s="4">
        <f t="shared" si="1"/>
        <v>-48.65683700262573</v>
      </c>
      <c r="J32" s="5">
        <f t="shared" si="2"/>
        <v>-48.65683700262573</v>
      </c>
      <c r="L32" s="64">
        <f t="shared" si="3"/>
        <v>0</v>
      </c>
      <c r="M32" s="64">
        <f t="shared" si="4"/>
        <v>2475.5</v>
      </c>
      <c r="N32" s="64">
        <f t="shared" si="5"/>
        <v>0</v>
      </c>
      <c r="O32" s="64">
        <f t="shared" si="6"/>
        <v>1271</v>
      </c>
      <c r="P32" s="64">
        <f t="shared" si="7"/>
        <v>0</v>
      </c>
      <c r="Q32" s="64">
        <f t="shared" si="8"/>
        <v>-1204.5</v>
      </c>
      <c r="R32" s="64">
        <f t="shared" si="9"/>
        <v>0</v>
      </c>
      <c r="S32" s="64">
        <f t="shared" si="10"/>
        <v>41</v>
      </c>
    </row>
    <row r="33" spans="1:19" ht="15">
      <c r="A33" s="6" t="s">
        <v>68</v>
      </c>
      <c r="B33" s="7">
        <v>3839</v>
      </c>
      <c r="C33" s="7">
        <v>0</v>
      </c>
      <c r="D33" s="7">
        <v>3839</v>
      </c>
      <c r="E33" s="7">
        <v>3025</v>
      </c>
      <c r="F33" s="7">
        <v>0</v>
      </c>
      <c r="G33" s="7">
        <v>3025</v>
      </c>
      <c r="H33" s="8">
        <f t="shared" si="0"/>
        <v>-21.20343839541547</v>
      </c>
      <c r="I33" s="8">
        <f t="shared" si="1"/>
        <v>0</v>
      </c>
      <c r="J33" s="9">
        <f t="shared" si="2"/>
        <v>-21.20343839541547</v>
      </c>
      <c r="L33" s="64">
        <f t="shared" si="3"/>
        <v>1919.5</v>
      </c>
      <c r="M33" s="64">
        <f t="shared" si="4"/>
        <v>0</v>
      </c>
      <c r="N33" s="64">
        <f t="shared" si="5"/>
        <v>1512.5</v>
      </c>
      <c r="O33" s="64">
        <f t="shared" si="6"/>
        <v>0</v>
      </c>
      <c r="P33" s="64">
        <f t="shared" si="7"/>
        <v>-407</v>
      </c>
      <c r="Q33" s="64">
        <f t="shared" si="8"/>
        <v>0</v>
      </c>
      <c r="R33" s="64">
        <f t="shared" si="9"/>
        <v>48.79032258064516</v>
      </c>
      <c r="S33" s="64">
        <f t="shared" si="10"/>
        <v>0</v>
      </c>
    </row>
    <row r="34" spans="1:19" ht="15">
      <c r="A34" s="10" t="s">
        <v>29</v>
      </c>
      <c r="B34" s="3">
        <v>86929</v>
      </c>
      <c r="C34" s="3">
        <v>19614</v>
      </c>
      <c r="D34" s="3">
        <v>106543</v>
      </c>
      <c r="E34" s="3">
        <v>43940</v>
      </c>
      <c r="F34" s="3">
        <v>1528</v>
      </c>
      <c r="G34" s="3">
        <v>45468</v>
      </c>
      <c r="H34" s="4">
        <f t="shared" si="0"/>
        <v>-49.45300187509346</v>
      </c>
      <c r="I34" s="4">
        <f t="shared" si="1"/>
        <v>-92.20964617110228</v>
      </c>
      <c r="J34" s="5">
        <f t="shared" si="2"/>
        <v>-57.324272828810905</v>
      </c>
      <c r="L34" s="64">
        <f t="shared" si="3"/>
        <v>43464.5</v>
      </c>
      <c r="M34" s="64">
        <f t="shared" si="4"/>
        <v>9807</v>
      </c>
      <c r="N34" s="64">
        <f t="shared" si="5"/>
        <v>21970</v>
      </c>
      <c r="O34" s="64">
        <f t="shared" si="6"/>
        <v>764</v>
      </c>
      <c r="P34" s="64">
        <f t="shared" si="7"/>
        <v>-21494.5</v>
      </c>
      <c r="Q34" s="64">
        <f t="shared" si="8"/>
        <v>-9043</v>
      </c>
      <c r="R34" s="64">
        <f t="shared" si="9"/>
        <v>708.7096774193549</v>
      </c>
      <c r="S34" s="64">
        <f t="shared" si="10"/>
        <v>24.64516129032258</v>
      </c>
    </row>
    <row r="35" spans="1:19" ht="15">
      <c r="A35" s="6" t="s">
        <v>67</v>
      </c>
      <c r="B35" s="7">
        <v>19181</v>
      </c>
      <c r="C35" s="7">
        <v>0</v>
      </c>
      <c r="D35" s="7">
        <v>19181</v>
      </c>
      <c r="E35" s="7">
        <v>6291</v>
      </c>
      <c r="F35" s="7">
        <v>0</v>
      </c>
      <c r="G35" s="7">
        <v>6291</v>
      </c>
      <c r="H35" s="8">
        <f t="shared" si="0"/>
        <v>-67.20191856524686</v>
      </c>
      <c r="I35" s="8">
        <f t="shared" si="1"/>
        <v>0</v>
      </c>
      <c r="J35" s="9">
        <f t="shared" si="2"/>
        <v>-67.20191856524686</v>
      </c>
      <c r="L35" s="64">
        <f t="shared" si="3"/>
        <v>9590.5</v>
      </c>
      <c r="M35" s="64">
        <f t="shared" si="4"/>
        <v>0</v>
      </c>
      <c r="N35" s="64">
        <f t="shared" si="5"/>
        <v>3145.5</v>
      </c>
      <c r="O35" s="64">
        <f t="shared" si="6"/>
        <v>0</v>
      </c>
      <c r="P35" s="64">
        <f t="shared" si="7"/>
        <v>-6445</v>
      </c>
      <c r="Q35" s="64">
        <f t="shared" si="8"/>
        <v>0</v>
      </c>
      <c r="R35" s="64">
        <f t="shared" si="9"/>
        <v>101.46774193548387</v>
      </c>
      <c r="S35" s="64">
        <f t="shared" si="10"/>
        <v>0</v>
      </c>
    </row>
    <row r="36" spans="1:19" ht="15">
      <c r="A36" s="10" t="s">
        <v>30</v>
      </c>
      <c r="B36" s="3">
        <v>7635</v>
      </c>
      <c r="C36" s="3">
        <v>1551</v>
      </c>
      <c r="D36" s="3">
        <v>9186</v>
      </c>
      <c r="E36" s="3">
        <v>791</v>
      </c>
      <c r="F36" s="3">
        <v>0</v>
      </c>
      <c r="G36" s="3">
        <v>791</v>
      </c>
      <c r="H36" s="4">
        <f t="shared" si="0"/>
        <v>-89.63981663392272</v>
      </c>
      <c r="I36" s="4">
        <f t="shared" si="1"/>
        <v>-100</v>
      </c>
      <c r="J36" s="5">
        <f t="shared" si="2"/>
        <v>-91.3890703244067</v>
      </c>
      <c r="L36" s="64">
        <f t="shared" si="3"/>
        <v>3817.5</v>
      </c>
      <c r="M36" s="64">
        <f t="shared" si="4"/>
        <v>775.5</v>
      </c>
      <c r="N36" s="64">
        <f t="shared" si="5"/>
        <v>395.5</v>
      </c>
      <c r="O36" s="64">
        <f t="shared" si="6"/>
        <v>0</v>
      </c>
      <c r="P36" s="64">
        <f t="shared" si="7"/>
        <v>-3422</v>
      </c>
      <c r="Q36" s="64">
        <f t="shared" si="8"/>
        <v>-775.5</v>
      </c>
      <c r="R36" s="64">
        <f t="shared" si="9"/>
        <v>12.758064516129032</v>
      </c>
      <c r="S36" s="64">
        <f t="shared" si="10"/>
        <v>0</v>
      </c>
    </row>
    <row r="37" spans="1:19" ht="15">
      <c r="A37" s="6" t="s">
        <v>31</v>
      </c>
      <c r="B37" s="7">
        <v>24366</v>
      </c>
      <c r="C37" s="7">
        <v>424</v>
      </c>
      <c r="D37" s="7">
        <v>24790</v>
      </c>
      <c r="E37" s="7">
        <v>9095</v>
      </c>
      <c r="F37" s="7">
        <v>0</v>
      </c>
      <c r="G37" s="7">
        <v>9095</v>
      </c>
      <c r="H37" s="8">
        <f t="shared" si="0"/>
        <v>-62.67339735697283</v>
      </c>
      <c r="I37" s="8">
        <f t="shared" si="1"/>
        <v>-100</v>
      </c>
      <c r="J37" s="9">
        <f t="shared" si="2"/>
        <v>-63.31181928196854</v>
      </c>
      <c r="L37" s="64">
        <f t="shared" si="3"/>
        <v>12183</v>
      </c>
      <c r="M37" s="64">
        <f t="shared" si="4"/>
        <v>212</v>
      </c>
      <c r="N37" s="64">
        <f t="shared" si="5"/>
        <v>4547.5</v>
      </c>
      <c r="O37" s="64">
        <f t="shared" si="6"/>
        <v>0</v>
      </c>
      <c r="P37" s="64">
        <f t="shared" si="7"/>
        <v>-7635.5</v>
      </c>
      <c r="Q37" s="64">
        <f t="shared" si="8"/>
        <v>-212</v>
      </c>
      <c r="R37" s="64">
        <f t="shared" si="9"/>
        <v>146.69354838709677</v>
      </c>
      <c r="S37" s="64">
        <f t="shared" si="10"/>
        <v>0</v>
      </c>
    </row>
    <row r="38" spans="1:19" ht="15">
      <c r="A38" s="10" t="s">
        <v>32</v>
      </c>
      <c r="B38" s="3">
        <v>53712</v>
      </c>
      <c r="C38" s="3">
        <v>0</v>
      </c>
      <c r="D38" s="3">
        <v>53712</v>
      </c>
      <c r="E38" s="3">
        <v>31584</v>
      </c>
      <c r="F38" s="3">
        <v>0</v>
      </c>
      <c r="G38" s="3">
        <v>31584</v>
      </c>
      <c r="H38" s="4">
        <f t="shared" si="0"/>
        <v>-41.19749776586238</v>
      </c>
      <c r="I38" s="4">
        <f t="shared" si="1"/>
        <v>0</v>
      </c>
      <c r="J38" s="5">
        <f t="shared" si="2"/>
        <v>-41.19749776586238</v>
      </c>
      <c r="L38" s="64">
        <f t="shared" si="3"/>
        <v>26856</v>
      </c>
      <c r="M38" s="64">
        <f t="shared" si="4"/>
        <v>0</v>
      </c>
      <c r="N38" s="64">
        <f t="shared" si="5"/>
        <v>15792</v>
      </c>
      <c r="O38" s="64">
        <f t="shared" si="6"/>
        <v>0</v>
      </c>
      <c r="P38" s="64">
        <f t="shared" si="7"/>
        <v>-11064</v>
      </c>
      <c r="Q38" s="64">
        <f t="shared" si="8"/>
        <v>0</v>
      </c>
      <c r="R38" s="64">
        <f t="shared" si="9"/>
        <v>509.4193548387097</v>
      </c>
      <c r="S38" s="64">
        <f t="shared" si="10"/>
        <v>0</v>
      </c>
    </row>
    <row r="39" spans="1:19" ht="15">
      <c r="A39" s="6" t="s">
        <v>33</v>
      </c>
      <c r="B39" s="7">
        <v>5425</v>
      </c>
      <c r="C39" s="7">
        <v>726</v>
      </c>
      <c r="D39" s="7">
        <v>6151</v>
      </c>
      <c r="E39" s="7">
        <v>1249</v>
      </c>
      <c r="F39" s="7">
        <v>0</v>
      </c>
      <c r="G39" s="7">
        <v>1249</v>
      </c>
      <c r="H39" s="8">
        <f t="shared" si="0"/>
        <v>-76.97695852534562</v>
      </c>
      <c r="I39" s="8">
        <f t="shared" si="1"/>
        <v>-100</v>
      </c>
      <c r="J39" s="9">
        <f t="shared" si="2"/>
        <v>-79.6943586408714</v>
      </c>
      <c r="L39" s="64">
        <f t="shared" si="3"/>
        <v>2712.5</v>
      </c>
      <c r="M39" s="64">
        <f t="shared" si="4"/>
        <v>363</v>
      </c>
      <c r="N39" s="64">
        <f t="shared" si="5"/>
        <v>624.5</v>
      </c>
      <c r="O39" s="64">
        <f t="shared" si="6"/>
        <v>0</v>
      </c>
      <c r="P39" s="64">
        <f t="shared" si="7"/>
        <v>-2088</v>
      </c>
      <c r="Q39" s="64">
        <f t="shared" si="8"/>
        <v>-363</v>
      </c>
      <c r="R39" s="64">
        <f t="shared" si="9"/>
        <v>20.14516129032258</v>
      </c>
      <c r="S39" s="64">
        <f t="shared" si="10"/>
        <v>0</v>
      </c>
    </row>
    <row r="40" spans="1:19" ht="15">
      <c r="A40" s="10" t="s">
        <v>34</v>
      </c>
      <c r="B40" s="3">
        <v>174972</v>
      </c>
      <c r="C40" s="3">
        <v>27228</v>
      </c>
      <c r="D40" s="3">
        <v>202200</v>
      </c>
      <c r="E40" s="3">
        <v>67665</v>
      </c>
      <c r="F40" s="3">
        <v>11835</v>
      </c>
      <c r="G40" s="3">
        <v>79500</v>
      </c>
      <c r="H40" s="4">
        <f t="shared" si="0"/>
        <v>-61.32809820999932</v>
      </c>
      <c r="I40" s="4">
        <f t="shared" si="1"/>
        <v>-56.533715293080654</v>
      </c>
      <c r="J40" s="5">
        <f t="shared" si="2"/>
        <v>-60.682492581602375</v>
      </c>
      <c r="L40" s="64">
        <f t="shared" si="3"/>
        <v>87486</v>
      </c>
      <c r="M40" s="64">
        <f t="shared" si="4"/>
        <v>13614</v>
      </c>
      <c r="N40" s="64">
        <f t="shared" si="5"/>
        <v>33832.5</v>
      </c>
      <c r="O40" s="64">
        <f t="shared" si="6"/>
        <v>5917.5</v>
      </c>
      <c r="P40" s="64">
        <f t="shared" si="7"/>
        <v>-53653.5</v>
      </c>
      <c r="Q40" s="64">
        <f t="shared" si="8"/>
        <v>-7696.5</v>
      </c>
      <c r="R40" s="64">
        <f t="shared" si="9"/>
        <v>1091.3709677419354</v>
      </c>
      <c r="S40" s="64">
        <f t="shared" si="10"/>
        <v>190.88709677419354</v>
      </c>
    </row>
    <row r="41" spans="1:19" ht="15">
      <c r="A41" s="6" t="s">
        <v>35</v>
      </c>
      <c r="B41" s="7">
        <v>4374</v>
      </c>
      <c r="C41" s="7">
        <v>321</v>
      </c>
      <c r="D41" s="7">
        <v>4695</v>
      </c>
      <c r="E41" s="7">
        <v>0</v>
      </c>
      <c r="F41" s="7">
        <v>0</v>
      </c>
      <c r="G41" s="7">
        <v>0</v>
      </c>
      <c r="H41" s="8">
        <f t="shared" si="0"/>
        <v>-100</v>
      </c>
      <c r="I41" s="8">
        <f t="shared" si="1"/>
        <v>-100</v>
      </c>
      <c r="J41" s="9">
        <f t="shared" si="2"/>
        <v>-100</v>
      </c>
      <c r="L41" s="64">
        <f t="shared" si="3"/>
        <v>2187</v>
      </c>
      <c r="M41" s="64">
        <f t="shared" si="4"/>
        <v>160.5</v>
      </c>
      <c r="N41" s="64">
        <f t="shared" si="5"/>
        <v>0</v>
      </c>
      <c r="O41" s="64">
        <f t="shared" si="6"/>
        <v>0</v>
      </c>
      <c r="P41" s="64">
        <f t="shared" si="7"/>
        <v>-2187</v>
      </c>
      <c r="Q41" s="64">
        <f t="shared" si="8"/>
        <v>-160.5</v>
      </c>
      <c r="R41" s="64">
        <f t="shared" si="9"/>
        <v>0</v>
      </c>
      <c r="S41" s="64">
        <f t="shared" si="10"/>
        <v>0</v>
      </c>
    </row>
    <row r="42" spans="1:19" ht="15">
      <c r="A42" s="10" t="s">
        <v>36</v>
      </c>
      <c r="B42" s="3">
        <v>73217</v>
      </c>
      <c r="C42" s="3">
        <v>6760</v>
      </c>
      <c r="D42" s="3">
        <v>79977</v>
      </c>
      <c r="E42" s="3">
        <v>30888</v>
      </c>
      <c r="F42" s="3">
        <v>1006</v>
      </c>
      <c r="G42" s="3">
        <v>31894</v>
      </c>
      <c r="H42" s="4">
        <f t="shared" si="0"/>
        <v>-57.8130761981507</v>
      </c>
      <c r="I42" s="4">
        <f t="shared" si="1"/>
        <v>-85.11834319526628</v>
      </c>
      <c r="J42" s="5">
        <f t="shared" si="2"/>
        <v>-60.12103479750428</v>
      </c>
      <c r="L42" s="64">
        <f t="shared" si="3"/>
        <v>36608.5</v>
      </c>
      <c r="M42" s="64">
        <f t="shared" si="4"/>
        <v>3380</v>
      </c>
      <c r="N42" s="64">
        <f t="shared" si="5"/>
        <v>15444</v>
      </c>
      <c r="O42" s="64">
        <f t="shared" si="6"/>
        <v>503</v>
      </c>
      <c r="P42" s="64">
        <f t="shared" si="7"/>
        <v>-21164.5</v>
      </c>
      <c r="Q42" s="64">
        <f t="shared" si="8"/>
        <v>-2877</v>
      </c>
      <c r="R42" s="64">
        <f t="shared" si="9"/>
        <v>498.19354838709677</v>
      </c>
      <c r="S42" s="64">
        <f t="shared" si="10"/>
        <v>16.225806451612904</v>
      </c>
    </row>
    <row r="43" spans="1:19" ht="15">
      <c r="A43" s="6" t="s">
        <v>37</v>
      </c>
      <c r="B43" s="7">
        <v>73955</v>
      </c>
      <c r="C43" s="7">
        <v>604</v>
      </c>
      <c r="D43" s="7">
        <v>74559</v>
      </c>
      <c r="E43" s="7">
        <v>34596</v>
      </c>
      <c r="F43" s="7">
        <v>0</v>
      </c>
      <c r="G43" s="7">
        <v>34596</v>
      </c>
      <c r="H43" s="8">
        <f t="shared" si="0"/>
        <v>-53.220201473869245</v>
      </c>
      <c r="I43" s="8">
        <f t="shared" si="1"/>
        <v>-100</v>
      </c>
      <c r="J43" s="9">
        <f t="shared" si="2"/>
        <v>-53.599163078903956</v>
      </c>
      <c r="L43" s="64">
        <f t="shared" si="3"/>
        <v>36977.5</v>
      </c>
      <c r="M43" s="64">
        <f t="shared" si="4"/>
        <v>302</v>
      </c>
      <c r="N43" s="64">
        <f t="shared" si="5"/>
        <v>17298</v>
      </c>
      <c r="O43" s="64">
        <f t="shared" si="6"/>
        <v>0</v>
      </c>
      <c r="P43" s="64">
        <f t="shared" si="7"/>
        <v>-19679.5</v>
      </c>
      <c r="Q43" s="64">
        <f t="shared" si="8"/>
        <v>-302</v>
      </c>
      <c r="R43" s="64">
        <f t="shared" si="9"/>
        <v>558</v>
      </c>
      <c r="S43" s="64">
        <f t="shared" si="10"/>
        <v>0</v>
      </c>
    </row>
    <row r="44" spans="1:19" ht="15">
      <c r="A44" s="10" t="s">
        <v>38</v>
      </c>
      <c r="B44" s="3">
        <v>48363</v>
      </c>
      <c r="C44" s="3">
        <v>0</v>
      </c>
      <c r="D44" s="3">
        <v>48363</v>
      </c>
      <c r="E44" s="3">
        <v>32478</v>
      </c>
      <c r="F44" s="3">
        <v>0</v>
      </c>
      <c r="G44" s="3">
        <v>32478</v>
      </c>
      <c r="H44" s="4">
        <f t="shared" si="0"/>
        <v>-32.845356987779915</v>
      </c>
      <c r="I44" s="4">
        <f t="shared" si="1"/>
        <v>0</v>
      </c>
      <c r="J44" s="5">
        <f t="shared" si="2"/>
        <v>-32.845356987779915</v>
      </c>
      <c r="L44" s="64">
        <f t="shared" si="3"/>
        <v>24181.5</v>
      </c>
      <c r="M44" s="64">
        <f t="shared" si="4"/>
        <v>0</v>
      </c>
      <c r="N44" s="64">
        <f t="shared" si="5"/>
        <v>16239</v>
      </c>
      <c r="O44" s="64">
        <f t="shared" si="6"/>
        <v>0</v>
      </c>
      <c r="P44" s="64">
        <f t="shared" si="7"/>
        <v>-7942.5</v>
      </c>
      <c r="Q44" s="64">
        <f t="shared" si="8"/>
        <v>0</v>
      </c>
      <c r="R44" s="64">
        <f t="shared" si="9"/>
        <v>523.8387096774194</v>
      </c>
      <c r="S44" s="64">
        <f t="shared" si="10"/>
        <v>0</v>
      </c>
    </row>
    <row r="45" spans="1:19" ht="15">
      <c r="A45" s="6" t="s">
        <v>70</v>
      </c>
      <c r="B45" s="7">
        <v>30148</v>
      </c>
      <c r="C45" s="7">
        <v>144</v>
      </c>
      <c r="D45" s="7">
        <v>30292</v>
      </c>
      <c r="E45" s="7">
        <v>22632</v>
      </c>
      <c r="F45" s="7">
        <v>0</v>
      </c>
      <c r="G45" s="7">
        <v>22632</v>
      </c>
      <c r="H45" s="8">
        <f t="shared" si="0"/>
        <v>-24.930343638052275</v>
      </c>
      <c r="I45" s="8">
        <f t="shared" si="1"/>
        <v>-100</v>
      </c>
      <c r="J45" s="9">
        <f t="shared" si="2"/>
        <v>-25.287204542453452</v>
      </c>
      <c r="L45" s="64">
        <f t="shared" si="3"/>
        <v>15074</v>
      </c>
      <c r="M45" s="64">
        <f t="shared" si="4"/>
        <v>72</v>
      </c>
      <c r="N45" s="64">
        <f t="shared" si="5"/>
        <v>11316</v>
      </c>
      <c r="O45" s="64">
        <f t="shared" si="6"/>
        <v>0</v>
      </c>
      <c r="P45" s="64">
        <f t="shared" si="7"/>
        <v>-3758</v>
      </c>
      <c r="Q45" s="64">
        <f t="shared" si="8"/>
        <v>-72</v>
      </c>
      <c r="R45" s="64">
        <f t="shared" si="9"/>
        <v>365.03225806451616</v>
      </c>
      <c r="S45" s="64">
        <f t="shared" si="10"/>
        <v>0</v>
      </c>
    </row>
    <row r="46" spans="1:19" ht="15">
      <c r="A46" s="10" t="s">
        <v>39</v>
      </c>
      <c r="B46" s="3">
        <v>37844</v>
      </c>
      <c r="C46" s="3">
        <v>70</v>
      </c>
      <c r="D46" s="3">
        <v>37914</v>
      </c>
      <c r="E46" s="3">
        <v>4757</v>
      </c>
      <c r="F46" s="3">
        <v>0</v>
      </c>
      <c r="G46" s="3">
        <v>4757</v>
      </c>
      <c r="H46" s="4">
        <f t="shared" si="0"/>
        <v>-87.4299756896734</v>
      </c>
      <c r="I46" s="4">
        <f t="shared" si="1"/>
        <v>-100</v>
      </c>
      <c r="J46" s="5">
        <f t="shared" si="2"/>
        <v>-87.45318352059925</v>
      </c>
      <c r="L46" s="64">
        <f t="shared" si="3"/>
        <v>18922</v>
      </c>
      <c r="M46" s="64">
        <f t="shared" si="4"/>
        <v>35</v>
      </c>
      <c r="N46" s="64">
        <f t="shared" si="5"/>
        <v>2378.5</v>
      </c>
      <c r="O46" s="64">
        <f t="shared" si="6"/>
        <v>0</v>
      </c>
      <c r="P46" s="64">
        <f t="shared" si="7"/>
        <v>-16543.5</v>
      </c>
      <c r="Q46" s="64">
        <f t="shared" si="8"/>
        <v>-35</v>
      </c>
      <c r="R46" s="64">
        <f t="shared" si="9"/>
        <v>76.7258064516129</v>
      </c>
      <c r="S46" s="64">
        <f t="shared" si="10"/>
        <v>0</v>
      </c>
    </row>
    <row r="47" spans="1:19" ht="15">
      <c r="A47" s="6" t="s">
        <v>40</v>
      </c>
      <c r="B47" s="7">
        <v>81895</v>
      </c>
      <c r="C47" s="7">
        <v>694</v>
      </c>
      <c r="D47" s="7">
        <v>82589</v>
      </c>
      <c r="E47" s="7">
        <v>37023</v>
      </c>
      <c r="F47" s="7">
        <v>0</v>
      </c>
      <c r="G47" s="7">
        <v>37023</v>
      </c>
      <c r="H47" s="8">
        <f t="shared" si="0"/>
        <v>-54.79211185054032</v>
      </c>
      <c r="I47" s="8">
        <f t="shared" si="1"/>
        <v>-100</v>
      </c>
      <c r="J47" s="9">
        <f t="shared" si="2"/>
        <v>-55.1719962706898</v>
      </c>
      <c r="L47" s="64">
        <f t="shared" si="3"/>
        <v>40947.5</v>
      </c>
      <c r="M47" s="64">
        <f t="shared" si="4"/>
        <v>347</v>
      </c>
      <c r="N47" s="64">
        <f t="shared" si="5"/>
        <v>18511.5</v>
      </c>
      <c r="O47" s="64">
        <f t="shared" si="6"/>
        <v>0</v>
      </c>
      <c r="P47" s="64">
        <f t="shared" si="7"/>
        <v>-22436</v>
      </c>
      <c r="Q47" s="64">
        <f t="shared" si="8"/>
        <v>-347</v>
      </c>
      <c r="R47" s="64">
        <f t="shared" si="9"/>
        <v>597.1451612903226</v>
      </c>
      <c r="S47" s="64">
        <f t="shared" si="10"/>
        <v>0</v>
      </c>
    </row>
    <row r="48" spans="1:19" ht="15">
      <c r="A48" s="10" t="s">
        <v>41</v>
      </c>
      <c r="B48" s="3">
        <v>121747</v>
      </c>
      <c r="C48" s="3">
        <v>9748</v>
      </c>
      <c r="D48" s="3">
        <v>131495</v>
      </c>
      <c r="E48" s="3">
        <v>57881</v>
      </c>
      <c r="F48" s="3">
        <v>2722</v>
      </c>
      <c r="G48" s="3">
        <v>60603</v>
      </c>
      <c r="H48" s="4">
        <f t="shared" si="0"/>
        <v>-52.457966110047884</v>
      </c>
      <c r="I48" s="4">
        <f t="shared" si="1"/>
        <v>-72.07632334837916</v>
      </c>
      <c r="J48" s="5">
        <f t="shared" si="2"/>
        <v>-53.91231605764478</v>
      </c>
      <c r="L48" s="64">
        <f t="shared" si="3"/>
        <v>60873.5</v>
      </c>
      <c r="M48" s="64">
        <f t="shared" si="4"/>
        <v>4874</v>
      </c>
      <c r="N48" s="64">
        <f t="shared" si="5"/>
        <v>28940.5</v>
      </c>
      <c r="O48" s="64">
        <f t="shared" si="6"/>
        <v>1361</v>
      </c>
      <c r="P48" s="64">
        <f t="shared" si="7"/>
        <v>-31933</v>
      </c>
      <c r="Q48" s="64">
        <f t="shared" si="8"/>
        <v>-3513</v>
      </c>
      <c r="R48" s="64">
        <f t="shared" si="9"/>
        <v>933.5645161290323</v>
      </c>
      <c r="S48" s="64">
        <f t="shared" si="10"/>
        <v>43.903225806451616</v>
      </c>
    </row>
    <row r="49" spans="1:19" ht="15">
      <c r="A49" s="6" t="s">
        <v>42</v>
      </c>
      <c r="B49" s="7">
        <v>3468</v>
      </c>
      <c r="C49" s="7">
        <v>0</v>
      </c>
      <c r="D49" s="7">
        <v>3468</v>
      </c>
      <c r="E49" s="7">
        <v>2867</v>
      </c>
      <c r="F49" s="7">
        <v>0</v>
      </c>
      <c r="G49" s="7">
        <v>2867</v>
      </c>
      <c r="H49" s="8">
        <f t="shared" si="0"/>
        <v>-17.329873125720876</v>
      </c>
      <c r="I49" s="8">
        <f t="shared" si="1"/>
        <v>0</v>
      </c>
      <c r="J49" s="9">
        <f t="shared" si="2"/>
        <v>-17.329873125720876</v>
      </c>
      <c r="L49" s="64">
        <f t="shared" si="3"/>
        <v>1734</v>
      </c>
      <c r="M49" s="64">
        <f t="shared" si="4"/>
        <v>0</v>
      </c>
      <c r="N49" s="64">
        <f t="shared" si="5"/>
        <v>1433.5</v>
      </c>
      <c r="O49" s="64">
        <f t="shared" si="6"/>
        <v>0</v>
      </c>
      <c r="P49" s="64">
        <f t="shared" si="7"/>
        <v>-300.5</v>
      </c>
      <c r="Q49" s="64">
        <f t="shared" si="8"/>
        <v>0</v>
      </c>
      <c r="R49" s="64">
        <f t="shared" si="9"/>
        <v>46.24193548387097</v>
      </c>
      <c r="S49" s="64">
        <f t="shared" si="10"/>
        <v>0</v>
      </c>
    </row>
    <row r="50" spans="1:19" ht="15">
      <c r="A50" s="10" t="s">
        <v>43</v>
      </c>
      <c r="B50" s="3">
        <v>12413</v>
      </c>
      <c r="C50" s="3">
        <v>0</v>
      </c>
      <c r="D50" s="3">
        <v>12413</v>
      </c>
      <c r="E50" s="3">
        <v>2274</v>
      </c>
      <c r="F50" s="3">
        <v>0</v>
      </c>
      <c r="G50" s="3">
        <v>2274</v>
      </c>
      <c r="H50" s="4">
        <f t="shared" si="0"/>
        <v>-81.68049625392733</v>
      </c>
      <c r="I50" s="4">
        <f t="shared" si="1"/>
        <v>0</v>
      </c>
      <c r="J50" s="5">
        <f t="shared" si="2"/>
        <v>-81.68049625392733</v>
      </c>
      <c r="L50" s="64">
        <f t="shared" si="3"/>
        <v>6206.5</v>
      </c>
      <c r="M50" s="64">
        <f t="shared" si="4"/>
        <v>0</v>
      </c>
      <c r="N50" s="64">
        <f t="shared" si="5"/>
        <v>1137</v>
      </c>
      <c r="O50" s="64">
        <f t="shared" si="6"/>
        <v>0</v>
      </c>
      <c r="P50" s="64">
        <f t="shared" si="7"/>
        <v>-5069.5</v>
      </c>
      <c r="Q50" s="64">
        <f t="shared" si="8"/>
        <v>0</v>
      </c>
      <c r="R50" s="64">
        <f t="shared" si="9"/>
        <v>36.67741935483871</v>
      </c>
      <c r="S50" s="64">
        <f t="shared" si="10"/>
        <v>0</v>
      </c>
    </row>
    <row r="51" spans="1:19" ht="15">
      <c r="A51" s="6" t="s">
        <v>44</v>
      </c>
      <c r="B51" s="7">
        <v>37274</v>
      </c>
      <c r="C51" s="7">
        <v>0</v>
      </c>
      <c r="D51" s="7">
        <v>37274</v>
      </c>
      <c r="E51" s="7">
        <v>19336</v>
      </c>
      <c r="F51" s="7">
        <v>0</v>
      </c>
      <c r="G51" s="7">
        <v>19336</v>
      </c>
      <c r="H51" s="8">
        <f t="shared" si="0"/>
        <v>-48.12469818103772</v>
      </c>
      <c r="I51" s="8">
        <f t="shared" si="1"/>
        <v>0</v>
      </c>
      <c r="J51" s="9">
        <f t="shared" si="2"/>
        <v>-48.12469818103772</v>
      </c>
      <c r="L51" s="64">
        <f t="shared" si="3"/>
        <v>18637</v>
      </c>
      <c r="M51" s="64">
        <f t="shared" si="4"/>
        <v>0</v>
      </c>
      <c r="N51" s="64">
        <f t="shared" si="5"/>
        <v>9668</v>
      </c>
      <c r="O51" s="64">
        <f t="shared" si="6"/>
        <v>0</v>
      </c>
      <c r="P51" s="64">
        <f t="shared" si="7"/>
        <v>-8969</v>
      </c>
      <c r="Q51" s="64">
        <f t="shared" si="8"/>
        <v>0</v>
      </c>
      <c r="R51" s="64">
        <f t="shared" si="9"/>
        <v>311.8709677419355</v>
      </c>
      <c r="S51" s="64">
        <f t="shared" si="10"/>
        <v>0</v>
      </c>
    </row>
    <row r="52" spans="1:19" ht="15">
      <c r="A52" s="10" t="s">
        <v>75</v>
      </c>
      <c r="B52" s="3">
        <v>60770</v>
      </c>
      <c r="C52" s="3">
        <v>1140</v>
      </c>
      <c r="D52" s="3">
        <v>61910</v>
      </c>
      <c r="E52" s="3">
        <v>34306</v>
      </c>
      <c r="F52" s="3">
        <v>0</v>
      </c>
      <c r="G52" s="3">
        <v>34306</v>
      </c>
      <c r="H52" s="4">
        <f t="shared" si="0"/>
        <v>-43.547803192364654</v>
      </c>
      <c r="I52" s="4">
        <f t="shared" si="1"/>
        <v>-100</v>
      </c>
      <c r="J52" s="5">
        <f t="shared" si="2"/>
        <v>-44.587304151187205</v>
      </c>
      <c r="L52" s="64">
        <f t="shared" si="3"/>
        <v>30385</v>
      </c>
      <c r="M52" s="64">
        <f t="shared" si="4"/>
        <v>570</v>
      </c>
      <c r="N52" s="64">
        <f t="shared" si="5"/>
        <v>17153</v>
      </c>
      <c r="O52" s="64">
        <f t="shared" si="6"/>
        <v>0</v>
      </c>
      <c r="P52" s="64">
        <f t="shared" si="7"/>
        <v>-13232</v>
      </c>
      <c r="Q52" s="64">
        <f t="shared" si="8"/>
        <v>-570</v>
      </c>
      <c r="R52" s="64">
        <f t="shared" si="9"/>
        <v>553.3225806451613</v>
      </c>
      <c r="S52" s="64">
        <f t="shared" si="10"/>
        <v>0</v>
      </c>
    </row>
    <row r="53" spans="1:19" ht="15">
      <c r="A53" s="6" t="s">
        <v>45</v>
      </c>
      <c r="B53" s="7">
        <v>27228</v>
      </c>
      <c r="C53" s="7">
        <v>0</v>
      </c>
      <c r="D53" s="7">
        <v>27228</v>
      </c>
      <c r="E53" s="7">
        <v>21770</v>
      </c>
      <c r="F53" s="7">
        <v>0</v>
      </c>
      <c r="G53" s="7">
        <v>21770</v>
      </c>
      <c r="H53" s="8">
        <f t="shared" si="0"/>
        <v>-20.045541354488027</v>
      </c>
      <c r="I53" s="8">
        <f t="shared" si="1"/>
        <v>0</v>
      </c>
      <c r="J53" s="9">
        <f t="shared" si="2"/>
        <v>-20.045541354488027</v>
      </c>
      <c r="L53" s="64">
        <f t="shared" si="3"/>
        <v>13614</v>
      </c>
      <c r="M53" s="64">
        <f t="shared" si="4"/>
        <v>0</v>
      </c>
      <c r="N53" s="64">
        <f t="shared" si="5"/>
        <v>10885</v>
      </c>
      <c r="O53" s="64">
        <f t="shared" si="6"/>
        <v>0</v>
      </c>
      <c r="P53" s="64">
        <f t="shared" si="7"/>
        <v>-2729</v>
      </c>
      <c r="Q53" s="64">
        <f t="shared" si="8"/>
        <v>0</v>
      </c>
      <c r="R53" s="64">
        <f t="shared" si="9"/>
        <v>351.1290322580645</v>
      </c>
      <c r="S53" s="64">
        <f t="shared" si="10"/>
        <v>0</v>
      </c>
    </row>
    <row r="54" spans="1:19" ht="15">
      <c r="A54" s="10" t="s">
        <v>71</v>
      </c>
      <c r="B54" s="3">
        <v>7077</v>
      </c>
      <c r="C54" s="3">
        <v>0</v>
      </c>
      <c r="D54" s="3">
        <v>7077</v>
      </c>
      <c r="E54" s="3">
        <v>0</v>
      </c>
      <c r="F54" s="3">
        <v>286</v>
      </c>
      <c r="G54" s="3">
        <v>286</v>
      </c>
      <c r="H54" s="4">
        <f t="shared" si="0"/>
        <v>-100</v>
      </c>
      <c r="I54" s="4">
        <f t="shared" si="1"/>
        <v>0</v>
      </c>
      <c r="J54" s="5">
        <f t="shared" si="2"/>
        <v>-95.95873957891762</v>
      </c>
      <c r="L54" s="64">
        <f t="shared" si="3"/>
        <v>3538.5</v>
      </c>
      <c r="M54" s="64">
        <f t="shared" si="4"/>
        <v>0</v>
      </c>
      <c r="N54" s="64">
        <f t="shared" si="5"/>
        <v>0</v>
      </c>
      <c r="O54" s="64">
        <f t="shared" si="6"/>
        <v>143</v>
      </c>
      <c r="P54" s="64">
        <f t="shared" si="7"/>
        <v>-3538.5</v>
      </c>
      <c r="Q54" s="64">
        <f t="shared" si="8"/>
        <v>143</v>
      </c>
      <c r="R54" s="64">
        <f t="shared" si="9"/>
        <v>0</v>
      </c>
      <c r="S54" s="64">
        <f t="shared" si="10"/>
        <v>4.612903225806452</v>
      </c>
    </row>
    <row r="55" spans="1:19" ht="15">
      <c r="A55" s="6" t="s">
        <v>46</v>
      </c>
      <c r="B55" s="7">
        <v>0</v>
      </c>
      <c r="C55" s="7">
        <v>0</v>
      </c>
      <c r="D55" s="7">
        <v>0</v>
      </c>
      <c r="E55" s="7">
        <v>0</v>
      </c>
      <c r="F55" s="7">
        <v>0</v>
      </c>
      <c r="G55" s="7">
        <v>0</v>
      </c>
      <c r="H55" s="8">
        <f t="shared" si="0"/>
        <v>0</v>
      </c>
      <c r="I55" s="8">
        <f t="shared" si="1"/>
        <v>0</v>
      </c>
      <c r="J55" s="9">
        <f t="shared" si="2"/>
        <v>0</v>
      </c>
      <c r="L55" s="64">
        <f t="shared" si="3"/>
        <v>0</v>
      </c>
      <c r="M55" s="64">
        <f t="shared" si="4"/>
        <v>0</v>
      </c>
      <c r="N55" s="64">
        <f t="shared" si="5"/>
        <v>0</v>
      </c>
      <c r="O55" s="64">
        <f t="shared" si="6"/>
        <v>0</v>
      </c>
      <c r="P55" s="64">
        <f t="shared" si="7"/>
        <v>0</v>
      </c>
      <c r="Q55" s="64">
        <f t="shared" si="8"/>
        <v>0</v>
      </c>
      <c r="R55" s="64">
        <f t="shared" si="9"/>
        <v>0</v>
      </c>
      <c r="S55" s="64">
        <f t="shared" si="10"/>
        <v>0</v>
      </c>
    </row>
    <row r="56" spans="1:19" ht="15">
      <c r="A56" s="10" t="s">
        <v>47</v>
      </c>
      <c r="B56" s="3">
        <v>2976</v>
      </c>
      <c r="C56" s="3">
        <v>0</v>
      </c>
      <c r="D56" s="3">
        <v>2976</v>
      </c>
      <c r="E56" s="3">
        <v>0</v>
      </c>
      <c r="F56" s="3">
        <v>0</v>
      </c>
      <c r="G56" s="3">
        <v>0</v>
      </c>
      <c r="H56" s="4">
        <f t="shared" si="0"/>
        <v>-100</v>
      </c>
      <c r="I56" s="4">
        <f t="shared" si="1"/>
        <v>0</v>
      </c>
      <c r="J56" s="5">
        <f t="shared" si="2"/>
        <v>-100</v>
      </c>
      <c r="L56" s="64">
        <f t="shared" si="3"/>
        <v>1488</v>
      </c>
      <c r="M56" s="64">
        <f t="shared" si="4"/>
        <v>0</v>
      </c>
      <c r="N56" s="64">
        <f t="shared" si="5"/>
        <v>0</v>
      </c>
      <c r="O56" s="64">
        <f t="shared" si="6"/>
        <v>0</v>
      </c>
      <c r="P56" s="64">
        <f t="shared" si="7"/>
        <v>-1488</v>
      </c>
      <c r="Q56" s="64">
        <f t="shared" si="8"/>
        <v>0</v>
      </c>
      <c r="R56" s="64">
        <f t="shared" si="9"/>
        <v>0</v>
      </c>
      <c r="S56" s="64">
        <f t="shared" si="10"/>
        <v>0</v>
      </c>
    </row>
    <row r="57" spans="1:19" ht="15">
      <c r="A57" s="6" t="s">
        <v>48</v>
      </c>
      <c r="B57" s="7">
        <v>116341</v>
      </c>
      <c r="C57" s="7">
        <v>0</v>
      </c>
      <c r="D57" s="7">
        <v>116341</v>
      </c>
      <c r="E57" s="7">
        <v>85958</v>
      </c>
      <c r="F57" s="7">
        <v>0</v>
      </c>
      <c r="G57" s="7">
        <v>85958</v>
      </c>
      <c r="H57" s="8">
        <f t="shared" si="0"/>
        <v>-26.115470900198556</v>
      </c>
      <c r="I57" s="8">
        <f t="shared" si="1"/>
        <v>0</v>
      </c>
      <c r="J57" s="9">
        <f t="shared" si="2"/>
        <v>-26.115470900198556</v>
      </c>
      <c r="L57" s="64">
        <f t="shared" si="3"/>
        <v>58170.5</v>
      </c>
      <c r="M57" s="64">
        <f t="shared" si="4"/>
        <v>0</v>
      </c>
      <c r="N57" s="64">
        <f t="shared" si="5"/>
        <v>42979</v>
      </c>
      <c r="O57" s="64">
        <f t="shared" si="6"/>
        <v>0</v>
      </c>
      <c r="P57" s="64">
        <f t="shared" si="7"/>
        <v>-15191.5</v>
      </c>
      <c r="Q57" s="64">
        <f t="shared" si="8"/>
        <v>0</v>
      </c>
      <c r="R57" s="64">
        <f t="shared" si="9"/>
        <v>1386.4193548387098</v>
      </c>
      <c r="S57" s="64">
        <f t="shared" si="10"/>
        <v>0</v>
      </c>
    </row>
    <row r="58" spans="1:19" ht="15">
      <c r="A58" s="10" t="s">
        <v>57</v>
      </c>
      <c r="B58" s="3">
        <v>5069</v>
      </c>
      <c r="C58" s="3">
        <v>587</v>
      </c>
      <c r="D58" s="3">
        <v>5656</v>
      </c>
      <c r="E58" s="3">
        <v>0</v>
      </c>
      <c r="F58" s="3">
        <v>0</v>
      </c>
      <c r="G58" s="3">
        <v>0</v>
      </c>
      <c r="H58" s="4">
        <f t="shared" si="0"/>
        <v>-100</v>
      </c>
      <c r="I58" s="4">
        <f t="shared" si="1"/>
        <v>-100</v>
      </c>
      <c r="J58" s="5">
        <f t="shared" si="2"/>
        <v>-100</v>
      </c>
      <c r="L58" s="64">
        <f t="shared" si="3"/>
        <v>2534.5</v>
      </c>
      <c r="M58" s="64">
        <f t="shared" si="4"/>
        <v>293.5</v>
      </c>
      <c r="N58" s="64">
        <f t="shared" si="5"/>
        <v>0</v>
      </c>
      <c r="O58" s="64">
        <f t="shared" si="6"/>
        <v>0</v>
      </c>
      <c r="P58" s="64">
        <f t="shared" si="7"/>
        <v>-2534.5</v>
      </c>
      <c r="Q58" s="64">
        <f t="shared" si="8"/>
        <v>-293.5</v>
      </c>
      <c r="R58" s="64">
        <f t="shared" si="9"/>
        <v>0</v>
      </c>
      <c r="S58" s="64">
        <f t="shared" si="10"/>
        <v>0</v>
      </c>
    </row>
    <row r="59" spans="1:19" ht="15">
      <c r="A59" s="6" t="s">
        <v>58</v>
      </c>
      <c r="B59" s="7">
        <v>1037</v>
      </c>
      <c r="C59" s="7">
        <v>0</v>
      </c>
      <c r="D59" s="7">
        <v>1037</v>
      </c>
      <c r="E59" s="7">
        <v>0</v>
      </c>
      <c r="F59" s="7">
        <v>0</v>
      </c>
      <c r="G59" s="7">
        <v>0</v>
      </c>
      <c r="H59" s="8">
        <f t="shared" si="0"/>
        <v>-100</v>
      </c>
      <c r="I59" s="8">
        <f t="shared" si="1"/>
        <v>0</v>
      </c>
      <c r="J59" s="9">
        <f t="shared" si="2"/>
        <v>-100</v>
      </c>
      <c r="L59" s="64">
        <f t="shared" si="3"/>
        <v>518.5</v>
      </c>
      <c r="M59" s="64">
        <f t="shared" si="4"/>
        <v>0</v>
      </c>
      <c r="N59" s="64">
        <f t="shared" si="5"/>
        <v>0</v>
      </c>
      <c r="O59" s="64">
        <f t="shared" si="6"/>
        <v>0</v>
      </c>
      <c r="P59" s="64">
        <f t="shared" si="7"/>
        <v>-518.5</v>
      </c>
      <c r="Q59" s="64">
        <f t="shared" si="8"/>
        <v>0</v>
      </c>
      <c r="R59" s="64">
        <f t="shared" si="9"/>
        <v>0</v>
      </c>
      <c r="S59" s="64">
        <f t="shared" si="10"/>
        <v>0</v>
      </c>
    </row>
    <row r="60" spans="1:19" ht="15">
      <c r="A60" s="11" t="s">
        <v>49</v>
      </c>
      <c r="B60" s="12">
        <f>+B61-SUM(B59+B58+B32+B20+B10+B6+B5)</f>
        <v>4787761</v>
      </c>
      <c r="C60" s="12">
        <f>+C61-SUM(C59+C58+C32+C20+C10+C6+C5)</f>
        <v>895416</v>
      </c>
      <c r="D60" s="12">
        <f>+D61-SUM(D59+D58+D32+D20+D10+D6+D5)</f>
        <v>5683177</v>
      </c>
      <c r="E60" s="12">
        <f>+E61-SUM(E59+E58+E32+E20+E10+E6+E5)</f>
        <v>2038773</v>
      </c>
      <c r="F60" s="12">
        <f>+F61-SUM(F59+F58+F32+F20+F10+F6+F5)</f>
        <v>180993</v>
      </c>
      <c r="G60" s="12">
        <f>+G61-SUM(G59+G58+G32+G20+G10+G6+G5)</f>
        <v>2219766</v>
      </c>
      <c r="H60" s="13">
        <f aca="true" t="shared" si="11" ref="H60:J61">+_xlfn.IFERROR(((E60-B60)/B60)*100,0)</f>
        <v>-57.41698468240165</v>
      </c>
      <c r="I60" s="13">
        <f t="shared" si="11"/>
        <v>-79.786713661583</v>
      </c>
      <c r="J60" s="13">
        <f t="shared" si="11"/>
        <v>-60.94145932811876</v>
      </c>
      <c r="L60" s="69">
        <f t="shared" si="3"/>
        <v>2393880.5</v>
      </c>
      <c r="M60" s="69">
        <f t="shared" si="4"/>
        <v>447708</v>
      </c>
      <c r="N60" s="69">
        <f t="shared" si="5"/>
        <v>1019386.5</v>
      </c>
      <c r="O60" s="69">
        <f t="shared" si="6"/>
        <v>90496.5</v>
      </c>
      <c r="P60" s="69">
        <f t="shared" si="7"/>
        <v>-1374494</v>
      </c>
      <c r="Q60" s="69">
        <f t="shared" si="8"/>
        <v>-357211.5</v>
      </c>
      <c r="R60" s="69">
        <f t="shared" si="9"/>
        <v>32883.43548387097</v>
      </c>
      <c r="S60" s="69">
        <f t="shared" si="10"/>
        <v>2919.2419354838707</v>
      </c>
    </row>
    <row r="61" spans="1:19" ht="15">
      <c r="A61" s="14" t="s">
        <v>50</v>
      </c>
      <c r="B61" s="15">
        <f>SUM(B4:B59)</f>
        <v>7805008</v>
      </c>
      <c r="C61" s="15">
        <f>SUM(C4:C59)</f>
        <v>6131698</v>
      </c>
      <c r="D61" s="15">
        <f>SUM(D4:D59)</f>
        <v>13936706</v>
      </c>
      <c r="E61" s="15">
        <f>SUM(E4:E59)</f>
        <v>3366034</v>
      </c>
      <c r="F61" s="15">
        <f>SUM(F4:F59)</f>
        <v>1858312</v>
      </c>
      <c r="G61" s="15">
        <f>SUM(G4:G59)</f>
        <v>5224346</v>
      </c>
      <c r="H61" s="16">
        <f t="shared" si="11"/>
        <v>-56.87340743276624</v>
      </c>
      <c r="I61" s="16">
        <f t="shared" si="11"/>
        <v>-69.69335410843782</v>
      </c>
      <c r="J61" s="16">
        <f t="shared" si="11"/>
        <v>-62.513767600464554</v>
      </c>
      <c r="L61" s="68">
        <f t="shared" si="3"/>
        <v>3902504</v>
      </c>
      <c r="M61" s="68">
        <f t="shared" si="4"/>
        <v>3065849</v>
      </c>
      <c r="N61" s="68">
        <f t="shared" si="5"/>
        <v>1683017</v>
      </c>
      <c r="O61" s="68">
        <f t="shared" si="6"/>
        <v>929156</v>
      </c>
      <c r="P61" s="68">
        <f t="shared" si="7"/>
        <v>-2219487</v>
      </c>
      <c r="Q61" s="68">
        <f t="shared" si="8"/>
        <v>-2136693</v>
      </c>
      <c r="R61" s="68">
        <f t="shared" si="9"/>
        <v>54290.87096774193</v>
      </c>
      <c r="S61" s="68">
        <f t="shared" si="10"/>
        <v>29972.774193548386</v>
      </c>
    </row>
    <row r="62" spans="1:10" ht="15">
      <c r="A62" s="11" t="s">
        <v>60</v>
      </c>
      <c r="B62" s="12"/>
      <c r="C62" s="12"/>
      <c r="D62" s="12">
        <v>21434</v>
      </c>
      <c r="E62" s="12"/>
      <c r="F62" s="12"/>
      <c r="G62" s="12">
        <v>3101</v>
      </c>
      <c r="H62" s="13"/>
      <c r="I62" s="13"/>
      <c r="J62" s="13">
        <f>+_xlfn.IFERROR(((G62-D62)/D62)*100,0)</f>
        <v>-85.532331809275</v>
      </c>
    </row>
    <row r="63" spans="1:10" ht="15">
      <c r="A63" s="11" t="s">
        <v>61</v>
      </c>
      <c r="B63" s="12"/>
      <c r="C63" s="12"/>
      <c r="D63" s="32">
        <v>75</v>
      </c>
      <c r="E63" s="12"/>
      <c r="F63" s="12"/>
      <c r="G63" s="12">
        <v>5</v>
      </c>
      <c r="H63" s="13"/>
      <c r="I63" s="13"/>
      <c r="J63" s="13">
        <f>+_xlfn.IFERROR(((G63-D63)/D63)*100,0)</f>
        <v>-93.33333333333333</v>
      </c>
    </row>
    <row r="64" spans="1:10" ht="15.75" thickBot="1">
      <c r="A64" s="18" t="s">
        <v>62</v>
      </c>
      <c r="B64" s="19"/>
      <c r="C64" s="19"/>
      <c r="D64" s="19">
        <f>+D62+D63</f>
        <v>21509</v>
      </c>
      <c r="E64" s="19"/>
      <c r="F64" s="19"/>
      <c r="G64" s="19">
        <f>+G62+G63</f>
        <v>3106</v>
      </c>
      <c r="H64" s="56">
        <f>+_xlfn.IFERROR(((G64-D64)/D64)*100,0)</f>
        <v>-85.55953321865266</v>
      </c>
      <c r="I64" s="56"/>
      <c r="J64" s="57"/>
    </row>
    <row r="65" spans="1:10" ht="15.75" thickBot="1">
      <c r="A65" s="20" t="s">
        <v>63</v>
      </c>
      <c r="B65" s="33"/>
      <c r="C65" s="33"/>
      <c r="D65" s="33">
        <f>+D61+D64</f>
        <v>13958215</v>
      </c>
      <c r="E65" s="21"/>
      <c r="F65" s="21"/>
      <c r="G65" s="21">
        <f>+G61+G64</f>
        <v>5227452</v>
      </c>
      <c r="H65" s="60">
        <f>+_xlfn.IFERROR(((G65-D65)/D65)*100,0)</f>
        <v>-62.549280119270264</v>
      </c>
      <c r="I65" s="60"/>
      <c r="J65" s="61"/>
    </row>
    <row r="66" spans="1:10" ht="49.5" customHeight="1">
      <c r="A66" s="47" t="s">
        <v>72</v>
      </c>
      <c r="B66" s="47"/>
      <c r="C66" s="47"/>
      <c r="D66" s="47"/>
      <c r="E66" s="47"/>
      <c r="F66" s="47"/>
      <c r="G66" s="47"/>
      <c r="H66" s="47"/>
      <c r="I66" s="47"/>
      <c r="J66" s="47"/>
    </row>
    <row r="67" ht="15">
      <c r="A67" s="40" t="s">
        <v>73</v>
      </c>
    </row>
  </sheetData>
  <sheetProtection/>
  <mergeCells count="13">
    <mergeCell ref="R2:S3"/>
    <mergeCell ref="L3:M3"/>
    <mergeCell ref="N3:O3"/>
    <mergeCell ref="P3:Q3"/>
    <mergeCell ref="L2:Q2"/>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D62" sqref="D62"/>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77</v>
      </c>
      <c r="C2" s="53"/>
      <c r="D2" s="53"/>
      <c r="E2" s="53" t="s">
        <v>76</v>
      </c>
      <c r="F2" s="53"/>
      <c r="G2" s="53"/>
      <c r="H2" s="54" t="s">
        <v>78</v>
      </c>
      <c r="I2" s="54"/>
      <c r="J2" s="55"/>
    </row>
    <row r="3" spans="1:10" ht="15">
      <c r="A3" s="52"/>
      <c r="B3" s="1" t="s">
        <v>2</v>
      </c>
      <c r="C3" s="1" t="s">
        <v>3</v>
      </c>
      <c r="D3" s="1" t="s">
        <v>4</v>
      </c>
      <c r="E3" s="1" t="s">
        <v>2</v>
      </c>
      <c r="F3" s="1" t="s">
        <v>3</v>
      </c>
      <c r="G3" s="1" t="s">
        <v>4</v>
      </c>
      <c r="H3" s="1" t="s">
        <v>2</v>
      </c>
      <c r="I3" s="1" t="s">
        <v>3</v>
      </c>
      <c r="J3" s="2" t="s">
        <v>4</v>
      </c>
    </row>
    <row r="4" spans="1:11" ht="15">
      <c r="A4" s="10" t="s">
        <v>5</v>
      </c>
      <c r="B4" s="3">
        <v>662</v>
      </c>
      <c r="C4" s="3">
        <v>1830</v>
      </c>
      <c r="D4" s="3">
        <v>2492</v>
      </c>
      <c r="E4" s="3">
        <v>728</v>
      </c>
      <c r="F4" s="3">
        <v>2104</v>
      </c>
      <c r="G4" s="3">
        <v>2832</v>
      </c>
      <c r="H4" s="4">
        <f>+_xlfn.IFERROR(((E4-B4)/B4)*100,0)</f>
        <v>9.969788519637463</v>
      </c>
      <c r="I4" s="4">
        <f>+_xlfn.IFERROR(((F4-C4)/C4)*100,0)</f>
        <v>14.972677595628415</v>
      </c>
      <c r="J4" s="5">
        <f>+_xlfn.IFERROR(((G4-D4)/D4)*100,0)</f>
        <v>13.643659711075443</v>
      </c>
      <c r="K4" s="36"/>
    </row>
    <row r="5" spans="1:11" ht="15">
      <c r="A5" s="6" t="s">
        <v>69</v>
      </c>
      <c r="B5" s="7">
        <v>8370</v>
      </c>
      <c r="C5" s="7">
        <v>26719</v>
      </c>
      <c r="D5" s="7">
        <v>35089</v>
      </c>
      <c r="E5" s="7">
        <v>3692</v>
      </c>
      <c r="F5" s="7">
        <v>11382</v>
      </c>
      <c r="G5" s="7">
        <v>15074</v>
      </c>
      <c r="H5" s="8">
        <f>+_xlfn.IFERROR(((E5-B5)/B5)*100,0)</f>
        <v>-55.89008363201911</v>
      </c>
      <c r="I5" s="8">
        <f>+_xlfn.IFERROR(((F5-C5)/C5)*100,0)</f>
        <v>-57.401100340581614</v>
      </c>
      <c r="J5" s="9">
        <f>+_xlfn.IFERROR(((G5-D5)/D5)*100,0)</f>
        <v>-57.040668015617435</v>
      </c>
      <c r="K5" s="36"/>
    </row>
    <row r="6" spans="1:10" ht="15">
      <c r="A6" s="10" t="s">
        <v>53</v>
      </c>
      <c r="B6" s="3">
        <v>10669</v>
      </c>
      <c r="C6" s="3">
        <v>8294</v>
      </c>
      <c r="D6" s="3">
        <v>18963</v>
      </c>
      <c r="E6" s="3">
        <v>6374</v>
      </c>
      <c r="F6" s="3">
        <v>3971</v>
      </c>
      <c r="G6" s="3">
        <v>10345</v>
      </c>
      <c r="H6" s="4">
        <f aca="true" t="shared" si="0" ref="H6:H59">+_xlfn.IFERROR(((E6-B6)/B6)*100,0)</f>
        <v>-40.256818820882934</v>
      </c>
      <c r="I6" s="4">
        <f aca="true" t="shared" si="1" ref="I6:I61">+_xlfn.IFERROR(((F6-C6)/C6)*100,0)</f>
        <v>-52.12201591511937</v>
      </c>
      <c r="J6" s="5">
        <f aca="true" t="shared" si="2" ref="J6:J61">+_xlfn.IFERROR(((G6-D6)/D6)*100,0)</f>
        <v>-45.44639561250857</v>
      </c>
    </row>
    <row r="7" spans="1:10" ht="15">
      <c r="A7" s="6" t="s">
        <v>6</v>
      </c>
      <c r="B7" s="7">
        <v>6027</v>
      </c>
      <c r="C7" s="7">
        <v>1511</v>
      </c>
      <c r="D7" s="7">
        <v>7538</v>
      </c>
      <c r="E7" s="7">
        <v>2821</v>
      </c>
      <c r="F7" s="7">
        <v>436</v>
      </c>
      <c r="G7" s="7">
        <v>3257</v>
      </c>
      <c r="H7" s="8">
        <f t="shared" si="0"/>
        <v>-53.19396051103368</v>
      </c>
      <c r="I7" s="8">
        <f t="shared" si="1"/>
        <v>-71.14493712772997</v>
      </c>
      <c r="J7" s="9">
        <f t="shared" si="2"/>
        <v>-56.79225258689308</v>
      </c>
    </row>
    <row r="8" spans="1:10" ht="15">
      <c r="A8" s="10" t="s">
        <v>7</v>
      </c>
      <c r="B8" s="3">
        <v>4952</v>
      </c>
      <c r="C8" s="3">
        <v>1162</v>
      </c>
      <c r="D8" s="3">
        <v>6114</v>
      </c>
      <c r="E8" s="3">
        <v>2394</v>
      </c>
      <c r="F8" s="3">
        <v>280</v>
      </c>
      <c r="G8" s="3">
        <v>2674</v>
      </c>
      <c r="H8" s="4">
        <f t="shared" si="0"/>
        <v>-51.65589660743134</v>
      </c>
      <c r="I8" s="4">
        <f t="shared" si="1"/>
        <v>-75.90361445783132</v>
      </c>
      <c r="J8" s="5">
        <f t="shared" si="2"/>
        <v>-56.26431141642133</v>
      </c>
    </row>
    <row r="9" spans="1:10" ht="15">
      <c r="A9" s="6" t="s">
        <v>8</v>
      </c>
      <c r="B9" s="7">
        <v>4633</v>
      </c>
      <c r="C9" s="7">
        <v>3107</v>
      </c>
      <c r="D9" s="7">
        <v>7740</v>
      </c>
      <c r="E9" s="7">
        <v>2977</v>
      </c>
      <c r="F9" s="7">
        <v>1005</v>
      </c>
      <c r="G9" s="7">
        <v>3982</v>
      </c>
      <c r="H9" s="8">
        <f t="shared" si="0"/>
        <v>-35.7435786747248</v>
      </c>
      <c r="I9" s="8">
        <f t="shared" si="1"/>
        <v>-67.65368522690697</v>
      </c>
      <c r="J9" s="9">
        <f t="shared" si="2"/>
        <v>-48.552971576227385</v>
      </c>
    </row>
    <row r="10" spans="1:10" ht="15">
      <c r="A10" s="10" t="s">
        <v>54</v>
      </c>
      <c r="B10" s="3">
        <v>206</v>
      </c>
      <c r="C10" s="3">
        <v>38</v>
      </c>
      <c r="D10" s="3">
        <v>244</v>
      </c>
      <c r="E10" s="3">
        <v>140</v>
      </c>
      <c r="F10" s="3">
        <v>40</v>
      </c>
      <c r="G10" s="3">
        <v>180</v>
      </c>
      <c r="H10" s="4">
        <f t="shared" si="0"/>
        <v>-32.038834951456316</v>
      </c>
      <c r="I10" s="4">
        <f t="shared" si="1"/>
        <v>5.263157894736842</v>
      </c>
      <c r="J10" s="5">
        <f t="shared" si="2"/>
        <v>-26.229508196721312</v>
      </c>
    </row>
    <row r="11" spans="1:10" ht="15">
      <c r="A11" s="6" t="s">
        <v>9</v>
      </c>
      <c r="B11" s="7">
        <v>1515</v>
      </c>
      <c r="C11" s="7">
        <v>17</v>
      </c>
      <c r="D11" s="7">
        <v>1532</v>
      </c>
      <c r="E11" s="7">
        <v>1316</v>
      </c>
      <c r="F11" s="7">
        <v>23</v>
      </c>
      <c r="G11" s="7">
        <v>1339</v>
      </c>
      <c r="H11" s="8">
        <f t="shared" si="0"/>
        <v>-13.135313531353136</v>
      </c>
      <c r="I11" s="8">
        <f>+_xlfn.IFERROR(((F11-C11)/C11)*100,0)</f>
        <v>35.294117647058826</v>
      </c>
      <c r="J11" s="9">
        <f t="shared" si="2"/>
        <v>-12.597911227154047</v>
      </c>
    </row>
    <row r="12" spans="1:10" ht="15">
      <c r="A12" s="10" t="s">
        <v>10</v>
      </c>
      <c r="B12" s="3">
        <v>990</v>
      </c>
      <c r="C12" s="3">
        <v>11</v>
      </c>
      <c r="D12" s="3">
        <v>1001</v>
      </c>
      <c r="E12" s="3">
        <v>512</v>
      </c>
      <c r="F12" s="3">
        <v>21</v>
      </c>
      <c r="G12" s="3">
        <v>533</v>
      </c>
      <c r="H12" s="4">
        <f t="shared" si="0"/>
        <v>-48.282828282828284</v>
      </c>
      <c r="I12" s="4">
        <f t="shared" si="1"/>
        <v>90.9090909090909</v>
      </c>
      <c r="J12" s="5">
        <f t="shared" si="2"/>
        <v>-46.75324675324675</v>
      </c>
    </row>
    <row r="13" spans="1:10" ht="15">
      <c r="A13" s="6" t="s">
        <v>11</v>
      </c>
      <c r="B13" s="7">
        <v>2901</v>
      </c>
      <c r="C13" s="7">
        <v>419</v>
      </c>
      <c r="D13" s="7">
        <v>3320</v>
      </c>
      <c r="E13" s="7">
        <v>1672</v>
      </c>
      <c r="F13" s="7">
        <v>65</v>
      </c>
      <c r="G13" s="7">
        <v>1737</v>
      </c>
      <c r="H13" s="8">
        <f t="shared" si="0"/>
        <v>-42.36470182695622</v>
      </c>
      <c r="I13" s="8">
        <f t="shared" si="1"/>
        <v>-84.48687350835323</v>
      </c>
      <c r="J13" s="9">
        <f t="shared" si="2"/>
        <v>-47.68072289156626</v>
      </c>
    </row>
    <row r="14" spans="1:10" ht="15">
      <c r="A14" s="10" t="s">
        <v>12</v>
      </c>
      <c r="B14" s="3">
        <v>1628</v>
      </c>
      <c r="C14" s="3">
        <v>141</v>
      </c>
      <c r="D14" s="3">
        <v>1769</v>
      </c>
      <c r="E14" s="3">
        <v>905</v>
      </c>
      <c r="F14" s="3">
        <v>75</v>
      </c>
      <c r="G14" s="3">
        <v>980</v>
      </c>
      <c r="H14" s="4">
        <f t="shared" si="0"/>
        <v>-44.41031941031941</v>
      </c>
      <c r="I14" s="4">
        <f t="shared" si="1"/>
        <v>-46.808510638297875</v>
      </c>
      <c r="J14" s="5">
        <f t="shared" si="2"/>
        <v>-44.601469756924814</v>
      </c>
    </row>
    <row r="15" spans="1:10" ht="15">
      <c r="A15" s="6" t="s">
        <v>13</v>
      </c>
      <c r="B15" s="7">
        <v>429</v>
      </c>
      <c r="C15" s="7">
        <v>15</v>
      </c>
      <c r="D15" s="7">
        <v>444</v>
      </c>
      <c r="E15" s="7">
        <v>448</v>
      </c>
      <c r="F15" s="7">
        <v>20</v>
      </c>
      <c r="G15" s="7">
        <v>468</v>
      </c>
      <c r="H15" s="8">
        <f t="shared" si="0"/>
        <v>4.428904428904429</v>
      </c>
      <c r="I15" s="8">
        <f t="shared" si="1"/>
        <v>33.33333333333333</v>
      </c>
      <c r="J15" s="9">
        <f t="shared" si="2"/>
        <v>5.405405405405405</v>
      </c>
    </row>
    <row r="16" spans="1:10" ht="15">
      <c r="A16" s="10" t="s">
        <v>14</v>
      </c>
      <c r="B16" s="3">
        <v>1513</v>
      </c>
      <c r="C16" s="3">
        <v>201</v>
      </c>
      <c r="D16" s="3">
        <v>1714</v>
      </c>
      <c r="E16" s="3">
        <v>950</v>
      </c>
      <c r="F16" s="3">
        <v>8</v>
      </c>
      <c r="G16" s="3">
        <v>958</v>
      </c>
      <c r="H16" s="4">
        <f t="shared" si="0"/>
        <v>-37.21083939193655</v>
      </c>
      <c r="I16" s="4">
        <f t="shared" si="1"/>
        <v>-96.01990049751244</v>
      </c>
      <c r="J16" s="5">
        <f t="shared" si="2"/>
        <v>-44.1073512252042</v>
      </c>
    </row>
    <row r="17" spans="1:10" ht="15">
      <c r="A17" s="6" t="s">
        <v>15</v>
      </c>
      <c r="B17" s="7">
        <v>138</v>
      </c>
      <c r="C17" s="7">
        <v>1</v>
      </c>
      <c r="D17" s="7">
        <v>139</v>
      </c>
      <c r="E17" s="7">
        <v>102</v>
      </c>
      <c r="F17" s="7">
        <v>0</v>
      </c>
      <c r="G17" s="7">
        <v>102</v>
      </c>
      <c r="H17" s="8">
        <f t="shared" si="0"/>
        <v>-26.08695652173913</v>
      </c>
      <c r="I17" s="8">
        <f t="shared" si="1"/>
        <v>-100</v>
      </c>
      <c r="J17" s="9">
        <f t="shared" si="2"/>
        <v>-26.618705035971225</v>
      </c>
    </row>
    <row r="18" spans="1:10" ht="15">
      <c r="A18" s="10" t="s">
        <v>16</v>
      </c>
      <c r="B18" s="3">
        <v>174</v>
      </c>
      <c r="C18" s="3">
        <v>0</v>
      </c>
      <c r="D18" s="3">
        <v>174</v>
      </c>
      <c r="E18" s="3">
        <v>132</v>
      </c>
      <c r="F18" s="3">
        <v>0</v>
      </c>
      <c r="G18" s="3">
        <v>132</v>
      </c>
      <c r="H18" s="4">
        <f t="shared" si="0"/>
        <v>-24.137931034482758</v>
      </c>
      <c r="I18" s="4">
        <f t="shared" si="1"/>
        <v>0</v>
      </c>
      <c r="J18" s="5">
        <f t="shared" si="2"/>
        <v>-24.137931034482758</v>
      </c>
    </row>
    <row r="19" spans="1:10" ht="15">
      <c r="A19" s="6" t="s">
        <v>17</v>
      </c>
      <c r="B19" s="7">
        <v>91</v>
      </c>
      <c r="C19" s="7">
        <v>7</v>
      </c>
      <c r="D19" s="7">
        <v>98</v>
      </c>
      <c r="E19" s="7">
        <v>48</v>
      </c>
      <c r="F19" s="7">
        <v>0</v>
      </c>
      <c r="G19" s="7">
        <v>48</v>
      </c>
      <c r="H19" s="8">
        <f t="shared" si="0"/>
        <v>-47.25274725274725</v>
      </c>
      <c r="I19" s="8">
        <f t="shared" si="1"/>
        <v>-100</v>
      </c>
      <c r="J19" s="9">
        <f t="shared" si="2"/>
        <v>-51.02040816326531</v>
      </c>
    </row>
    <row r="20" spans="1:10" ht="15">
      <c r="A20" s="10" t="s">
        <v>55</v>
      </c>
      <c r="B20" s="3">
        <v>2048</v>
      </c>
      <c r="C20" s="3">
        <v>0</v>
      </c>
      <c r="D20" s="3">
        <v>2048</v>
      </c>
      <c r="E20" s="3">
        <v>1477</v>
      </c>
      <c r="F20" s="3">
        <v>0</v>
      </c>
      <c r="G20" s="3">
        <v>1477</v>
      </c>
      <c r="H20" s="4">
        <f t="shared" si="0"/>
        <v>-27.880859375</v>
      </c>
      <c r="I20" s="4">
        <f t="shared" si="1"/>
        <v>0</v>
      </c>
      <c r="J20" s="5">
        <f t="shared" si="2"/>
        <v>-27.880859375</v>
      </c>
    </row>
    <row r="21" spans="1:10" ht="15">
      <c r="A21" s="6" t="s">
        <v>18</v>
      </c>
      <c r="B21" s="7">
        <v>1762</v>
      </c>
      <c r="C21" s="7">
        <v>0</v>
      </c>
      <c r="D21" s="7">
        <v>1762</v>
      </c>
      <c r="E21" s="7">
        <v>792</v>
      </c>
      <c r="F21" s="7">
        <v>0</v>
      </c>
      <c r="G21" s="7">
        <v>792</v>
      </c>
      <c r="H21" s="8">
        <f t="shared" si="0"/>
        <v>-55.05107832009081</v>
      </c>
      <c r="I21" s="8">
        <f t="shared" si="1"/>
        <v>0</v>
      </c>
      <c r="J21" s="9">
        <f t="shared" si="2"/>
        <v>-55.05107832009081</v>
      </c>
    </row>
    <row r="22" spans="1:10" ht="15">
      <c r="A22" s="10" t="s">
        <v>19</v>
      </c>
      <c r="B22" s="3">
        <v>5</v>
      </c>
      <c r="C22" s="3">
        <v>0</v>
      </c>
      <c r="D22" s="3">
        <v>5</v>
      </c>
      <c r="E22" s="3">
        <v>6</v>
      </c>
      <c r="F22" s="3">
        <v>0</v>
      </c>
      <c r="G22" s="3">
        <v>6</v>
      </c>
      <c r="H22" s="4">
        <f t="shared" si="0"/>
        <v>20</v>
      </c>
      <c r="I22" s="4">
        <f t="shared" si="1"/>
        <v>0</v>
      </c>
      <c r="J22" s="5">
        <f t="shared" si="2"/>
        <v>20</v>
      </c>
    </row>
    <row r="23" spans="1:10" ht="15">
      <c r="A23" s="6" t="s">
        <v>20</v>
      </c>
      <c r="B23" s="7">
        <v>279</v>
      </c>
      <c r="C23" s="7">
        <v>1</v>
      </c>
      <c r="D23" s="7">
        <v>280</v>
      </c>
      <c r="E23" s="7">
        <v>244</v>
      </c>
      <c r="F23" s="7">
        <v>0</v>
      </c>
      <c r="G23" s="7">
        <v>244</v>
      </c>
      <c r="H23" s="8">
        <f t="shared" si="0"/>
        <v>-12.544802867383511</v>
      </c>
      <c r="I23" s="8">
        <f t="shared" si="1"/>
        <v>-100</v>
      </c>
      <c r="J23" s="9">
        <f t="shared" si="2"/>
        <v>-12.857142857142856</v>
      </c>
    </row>
    <row r="24" spans="1:10" ht="15">
      <c r="A24" s="10" t="s">
        <v>21</v>
      </c>
      <c r="B24" s="3">
        <v>124</v>
      </c>
      <c r="C24" s="3">
        <v>0</v>
      </c>
      <c r="D24" s="3">
        <v>124</v>
      </c>
      <c r="E24" s="3">
        <v>76</v>
      </c>
      <c r="F24" s="3">
        <v>0</v>
      </c>
      <c r="G24" s="3">
        <v>76</v>
      </c>
      <c r="H24" s="4">
        <f t="shared" si="0"/>
        <v>-38.70967741935484</v>
      </c>
      <c r="I24" s="4">
        <f t="shared" si="1"/>
        <v>0</v>
      </c>
      <c r="J24" s="5">
        <f t="shared" si="2"/>
        <v>-38.70967741935484</v>
      </c>
    </row>
    <row r="25" spans="1:10" ht="15">
      <c r="A25" s="6" t="s">
        <v>22</v>
      </c>
      <c r="B25" s="7">
        <v>841</v>
      </c>
      <c r="C25" s="7">
        <v>41</v>
      </c>
      <c r="D25" s="7">
        <v>882</v>
      </c>
      <c r="E25" s="7">
        <v>690</v>
      </c>
      <c r="F25" s="7">
        <v>18</v>
      </c>
      <c r="G25" s="7">
        <v>708</v>
      </c>
      <c r="H25" s="8">
        <f t="shared" si="0"/>
        <v>-17.954815695600477</v>
      </c>
      <c r="I25" s="8">
        <f t="shared" si="1"/>
        <v>-56.09756097560976</v>
      </c>
      <c r="J25" s="9">
        <f t="shared" si="2"/>
        <v>-19.727891156462583</v>
      </c>
    </row>
    <row r="26" spans="1:10" ht="15">
      <c r="A26" s="10" t="s">
        <v>23</v>
      </c>
      <c r="B26" s="3">
        <v>451</v>
      </c>
      <c r="C26" s="3">
        <v>7</v>
      </c>
      <c r="D26" s="3">
        <v>458</v>
      </c>
      <c r="E26" s="3">
        <v>366</v>
      </c>
      <c r="F26" s="3">
        <v>0</v>
      </c>
      <c r="G26" s="3">
        <v>366</v>
      </c>
      <c r="H26" s="4">
        <f t="shared" si="0"/>
        <v>-18.8470066518847</v>
      </c>
      <c r="I26" s="4">
        <f t="shared" si="1"/>
        <v>-100</v>
      </c>
      <c r="J26" s="5">
        <f t="shared" si="2"/>
        <v>-20.087336244541483</v>
      </c>
    </row>
    <row r="27" spans="1:10" ht="15">
      <c r="A27" s="6" t="s">
        <v>24</v>
      </c>
      <c r="B27" s="7">
        <v>2</v>
      </c>
      <c r="C27" s="7">
        <v>0</v>
      </c>
      <c r="D27" s="7">
        <v>2</v>
      </c>
      <c r="E27" s="7">
        <v>20</v>
      </c>
      <c r="F27" s="7">
        <v>0</v>
      </c>
      <c r="G27" s="7">
        <v>20</v>
      </c>
      <c r="H27" s="8">
        <f t="shared" si="0"/>
        <v>900</v>
      </c>
      <c r="I27" s="8">
        <f t="shared" si="1"/>
        <v>0</v>
      </c>
      <c r="J27" s="9">
        <f t="shared" si="2"/>
        <v>900</v>
      </c>
    </row>
    <row r="28" spans="1:10" ht="15">
      <c r="A28" s="10" t="s">
        <v>25</v>
      </c>
      <c r="B28" s="3">
        <v>481</v>
      </c>
      <c r="C28" s="3">
        <v>16</v>
      </c>
      <c r="D28" s="3">
        <v>497</v>
      </c>
      <c r="E28" s="3">
        <v>181</v>
      </c>
      <c r="F28" s="3">
        <v>8</v>
      </c>
      <c r="G28" s="3">
        <v>189</v>
      </c>
      <c r="H28" s="4">
        <f t="shared" si="0"/>
        <v>-62.37006237006237</v>
      </c>
      <c r="I28" s="4">
        <f t="shared" si="1"/>
        <v>-50</v>
      </c>
      <c r="J28" s="5">
        <f t="shared" si="2"/>
        <v>-61.97183098591549</v>
      </c>
    </row>
    <row r="29" spans="1:10" ht="15">
      <c r="A29" s="6" t="s">
        <v>26</v>
      </c>
      <c r="B29" s="7">
        <v>956</v>
      </c>
      <c r="C29" s="7">
        <v>20</v>
      </c>
      <c r="D29" s="7">
        <v>976</v>
      </c>
      <c r="E29" s="7">
        <v>591</v>
      </c>
      <c r="F29" s="7">
        <v>3</v>
      </c>
      <c r="G29" s="7">
        <v>594</v>
      </c>
      <c r="H29" s="8">
        <f t="shared" si="0"/>
        <v>-38.17991631799163</v>
      </c>
      <c r="I29" s="8">
        <f t="shared" si="1"/>
        <v>-85</v>
      </c>
      <c r="J29" s="9">
        <f t="shared" si="2"/>
        <v>-39.13934426229508</v>
      </c>
    </row>
    <row r="30" spans="1:10" ht="15">
      <c r="A30" s="10" t="s">
        <v>27</v>
      </c>
      <c r="B30" s="3">
        <v>696</v>
      </c>
      <c r="C30" s="3">
        <v>13</v>
      </c>
      <c r="D30" s="3">
        <v>709</v>
      </c>
      <c r="E30" s="3">
        <v>355</v>
      </c>
      <c r="F30" s="3">
        <v>2</v>
      </c>
      <c r="G30" s="3">
        <v>357</v>
      </c>
      <c r="H30" s="4">
        <f t="shared" si="0"/>
        <v>-48.99425287356322</v>
      </c>
      <c r="I30" s="4">
        <f t="shared" si="1"/>
        <v>-84.61538461538461</v>
      </c>
      <c r="J30" s="5">
        <f t="shared" si="2"/>
        <v>-49.647390691114246</v>
      </c>
    </row>
    <row r="31" spans="1:10" ht="15">
      <c r="A31" s="6" t="s">
        <v>28</v>
      </c>
      <c r="B31" s="7">
        <v>213</v>
      </c>
      <c r="C31" s="7">
        <v>1</v>
      </c>
      <c r="D31" s="7">
        <v>214</v>
      </c>
      <c r="E31" s="7">
        <v>136</v>
      </c>
      <c r="F31" s="7">
        <v>9</v>
      </c>
      <c r="G31" s="7">
        <v>145</v>
      </c>
      <c r="H31" s="8">
        <f t="shared" si="0"/>
        <v>-36.15023474178404</v>
      </c>
      <c r="I31" s="8">
        <f t="shared" si="1"/>
        <v>800</v>
      </c>
      <c r="J31" s="9">
        <f t="shared" si="2"/>
        <v>-32.242990654205606</v>
      </c>
    </row>
    <row r="32" spans="1:10" ht="15">
      <c r="A32" s="10" t="s">
        <v>56</v>
      </c>
      <c r="B32" s="3">
        <v>230</v>
      </c>
      <c r="C32" s="3">
        <v>32</v>
      </c>
      <c r="D32" s="3">
        <v>262</v>
      </c>
      <c r="E32" s="3">
        <v>178</v>
      </c>
      <c r="F32" s="3">
        <v>23</v>
      </c>
      <c r="G32" s="3">
        <v>201</v>
      </c>
      <c r="H32" s="4">
        <f t="shared" si="0"/>
        <v>-22.608695652173914</v>
      </c>
      <c r="I32" s="4">
        <f t="shared" si="1"/>
        <v>-28.125</v>
      </c>
      <c r="J32" s="5">
        <f t="shared" si="2"/>
        <v>-23.282442748091604</v>
      </c>
    </row>
    <row r="33" spans="1:10" ht="15">
      <c r="A33" s="6" t="s">
        <v>68</v>
      </c>
      <c r="B33" s="7">
        <v>32</v>
      </c>
      <c r="C33" s="7">
        <v>0</v>
      </c>
      <c r="D33" s="7">
        <v>32</v>
      </c>
      <c r="E33" s="7">
        <v>18</v>
      </c>
      <c r="F33" s="7">
        <v>0</v>
      </c>
      <c r="G33" s="7">
        <v>18</v>
      </c>
      <c r="H33" s="8">
        <f t="shared" si="0"/>
        <v>-43.75</v>
      </c>
      <c r="I33" s="8">
        <f t="shared" si="1"/>
        <v>0</v>
      </c>
      <c r="J33" s="9">
        <f t="shared" si="2"/>
        <v>-43.75</v>
      </c>
    </row>
    <row r="34" spans="1:10" ht="15">
      <c r="A34" s="10" t="s">
        <v>29</v>
      </c>
      <c r="B34" s="3">
        <v>604</v>
      </c>
      <c r="C34" s="3">
        <v>155</v>
      </c>
      <c r="D34" s="3">
        <v>759</v>
      </c>
      <c r="E34" s="3">
        <v>431</v>
      </c>
      <c r="F34" s="3">
        <v>21</v>
      </c>
      <c r="G34" s="3">
        <v>452</v>
      </c>
      <c r="H34" s="4">
        <f t="shared" si="0"/>
        <v>-28.642384105960268</v>
      </c>
      <c r="I34" s="4">
        <f t="shared" si="1"/>
        <v>-86.45161290322581</v>
      </c>
      <c r="J34" s="5">
        <f t="shared" si="2"/>
        <v>-40.44795783926219</v>
      </c>
    </row>
    <row r="35" spans="1:10" ht="15">
      <c r="A35" s="6" t="s">
        <v>67</v>
      </c>
      <c r="B35" s="7">
        <v>158</v>
      </c>
      <c r="C35" s="7">
        <v>0</v>
      </c>
      <c r="D35" s="7">
        <v>158</v>
      </c>
      <c r="E35" s="7">
        <v>91</v>
      </c>
      <c r="F35" s="7">
        <v>0</v>
      </c>
      <c r="G35" s="7">
        <v>91</v>
      </c>
      <c r="H35" s="8">
        <f t="shared" si="0"/>
        <v>-42.405063291139236</v>
      </c>
      <c r="I35" s="8">
        <f t="shared" si="1"/>
        <v>0</v>
      </c>
      <c r="J35" s="9">
        <f t="shared" si="2"/>
        <v>-42.405063291139236</v>
      </c>
    </row>
    <row r="36" spans="1:10" ht="15">
      <c r="A36" s="10" t="s">
        <v>30</v>
      </c>
      <c r="B36" s="3">
        <v>2171</v>
      </c>
      <c r="C36" s="3">
        <v>16</v>
      </c>
      <c r="D36" s="3">
        <v>2187</v>
      </c>
      <c r="E36" s="3">
        <v>856</v>
      </c>
      <c r="F36" s="3">
        <v>10</v>
      </c>
      <c r="G36" s="3">
        <v>866</v>
      </c>
      <c r="H36" s="4">
        <f t="shared" si="0"/>
        <v>-60.57116536158452</v>
      </c>
      <c r="I36" s="4">
        <f t="shared" si="1"/>
        <v>-37.5</v>
      </c>
      <c r="J36" s="5">
        <f t="shared" si="2"/>
        <v>-60.4023776863283</v>
      </c>
    </row>
    <row r="37" spans="1:10" ht="15">
      <c r="A37" s="6" t="s">
        <v>31</v>
      </c>
      <c r="B37" s="7">
        <v>191</v>
      </c>
      <c r="C37" s="7">
        <v>3</v>
      </c>
      <c r="D37" s="7">
        <v>194</v>
      </c>
      <c r="E37" s="7">
        <v>136</v>
      </c>
      <c r="F37" s="7">
        <v>0</v>
      </c>
      <c r="G37" s="7">
        <v>136</v>
      </c>
      <c r="H37" s="8">
        <f t="shared" si="0"/>
        <v>-28.79581151832461</v>
      </c>
      <c r="I37" s="8">
        <f t="shared" si="1"/>
        <v>-100</v>
      </c>
      <c r="J37" s="9">
        <f t="shared" si="2"/>
        <v>-29.896907216494846</v>
      </c>
    </row>
    <row r="38" spans="1:10" ht="15">
      <c r="A38" s="10" t="s">
        <v>32</v>
      </c>
      <c r="B38" s="3">
        <v>352</v>
      </c>
      <c r="C38" s="3">
        <v>0</v>
      </c>
      <c r="D38" s="3">
        <v>352</v>
      </c>
      <c r="E38" s="3">
        <v>247</v>
      </c>
      <c r="F38" s="3">
        <v>0</v>
      </c>
      <c r="G38" s="3">
        <v>247</v>
      </c>
      <c r="H38" s="4">
        <f t="shared" si="0"/>
        <v>-29.829545454545453</v>
      </c>
      <c r="I38" s="4">
        <f t="shared" si="1"/>
        <v>0</v>
      </c>
      <c r="J38" s="5">
        <f t="shared" si="2"/>
        <v>-29.829545454545453</v>
      </c>
    </row>
    <row r="39" spans="1:10" ht="15">
      <c r="A39" s="6" t="s">
        <v>33</v>
      </c>
      <c r="B39" s="7">
        <v>52</v>
      </c>
      <c r="C39" s="7">
        <v>6</v>
      </c>
      <c r="D39" s="7">
        <v>58</v>
      </c>
      <c r="E39" s="7">
        <v>30</v>
      </c>
      <c r="F39" s="7">
        <v>0</v>
      </c>
      <c r="G39" s="7">
        <v>30</v>
      </c>
      <c r="H39" s="8">
        <f t="shared" si="0"/>
        <v>-42.30769230769231</v>
      </c>
      <c r="I39" s="8">
        <f t="shared" si="1"/>
        <v>-100</v>
      </c>
      <c r="J39" s="9">
        <f t="shared" si="2"/>
        <v>-48.275862068965516</v>
      </c>
    </row>
    <row r="40" spans="1:10" ht="15">
      <c r="A40" s="10" t="s">
        <v>34</v>
      </c>
      <c r="B40" s="3">
        <v>1122</v>
      </c>
      <c r="C40" s="3">
        <v>172</v>
      </c>
      <c r="D40" s="3">
        <v>1294</v>
      </c>
      <c r="E40" s="3">
        <v>530</v>
      </c>
      <c r="F40" s="3">
        <v>103</v>
      </c>
      <c r="G40" s="3">
        <v>633</v>
      </c>
      <c r="H40" s="4">
        <f t="shared" si="0"/>
        <v>-52.76292335115864</v>
      </c>
      <c r="I40" s="4">
        <f t="shared" si="1"/>
        <v>-40.116279069767444</v>
      </c>
      <c r="J40" s="5">
        <f t="shared" si="2"/>
        <v>-51.08191653786708</v>
      </c>
    </row>
    <row r="41" spans="1:10" ht="15">
      <c r="A41" s="6" t="s">
        <v>35</v>
      </c>
      <c r="B41" s="7">
        <v>107</v>
      </c>
      <c r="C41" s="7">
        <v>8</v>
      </c>
      <c r="D41" s="7">
        <v>115</v>
      </c>
      <c r="E41" s="7">
        <v>110</v>
      </c>
      <c r="F41" s="7">
        <v>0</v>
      </c>
      <c r="G41" s="7">
        <v>110</v>
      </c>
      <c r="H41" s="8">
        <f t="shared" si="0"/>
        <v>2.803738317757009</v>
      </c>
      <c r="I41" s="8">
        <f t="shared" si="1"/>
        <v>-100</v>
      </c>
      <c r="J41" s="9">
        <f t="shared" si="2"/>
        <v>-4.3478260869565215</v>
      </c>
    </row>
    <row r="42" spans="1:10" ht="15">
      <c r="A42" s="10" t="s">
        <v>36</v>
      </c>
      <c r="B42" s="3">
        <v>490</v>
      </c>
      <c r="C42" s="3">
        <v>48</v>
      </c>
      <c r="D42" s="3">
        <v>538</v>
      </c>
      <c r="E42" s="3">
        <v>314</v>
      </c>
      <c r="F42" s="3">
        <v>18</v>
      </c>
      <c r="G42" s="3">
        <v>332</v>
      </c>
      <c r="H42" s="4">
        <f t="shared" si="0"/>
        <v>-35.91836734693877</v>
      </c>
      <c r="I42" s="4">
        <f t="shared" si="1"/>
        <v>-62.5</v>
      </c>
      <c r="J42" s="5">
        <f t="shared" si="2"/>
        <v>-38.28996282527881</v>
      </c>
    </row>
    <row r="43" spans="1:10" ht="15">
      <c r="A43" s="6" t="s">
        <v>37</v>
      </c>
      <c r="B43" s="7">
        <v>489</v>
      </c>
      <c r="C43" s="7">
        <v>5</v>
      </c>
      <c r="D43" s="7">
        <v>494</v>
      </c>
      <c r="E43" s="7">
        <v>352</v>
      </c>
      <c r="F43" s="7">
        <v>12</v>
      </c>
      <c r="G43" s="7">
        <v>364</v>
      </c>
      <c r="H43" s="8">
        <f t="shared" si="0"/>
        <v>-28.016359918200408</v>
      </c>
      <c r="I43" s="8">
        <f t="shared" si="1"/>
        <v>140</v>
      </c>
      <c r="J43" s="9">
        <f t="shared" si="2"/>
        <v>-26.31578947368421</v>
      </c>
    </row>
    <row r="44" spans="1:10" ht="15">
      <c r="A44" s="10" t="s">
        <v>38</v>
      </c>
      <c r="B44" s="3">
        <v>310</v>
      </c>
      <c r="C44" s="3">
        <v>0</v>
      </c>
      <c r="D44" s="3">
        <v>310</v>
      </c>
      <c r="E44" s="3">
        <v>275</v>
      </c>
      <c r="F44" s="3">
        <v>2</v>
      </c>
      <c r="G44" s="3">
        <v>277</v>
      </c>
      <c r="H44" s="4">
        <f t="shared" si="0"/>
        <v>-11.29032258064516</v>
      </c>
      <c r="I44" s="4">
        <f t="shared" si="1"/>
        <v>0</v>
      </c>
      <c r="J44" s="5">
        <f t="shared" si="2"/>
        <v>-10.64516129032258</v>
      </c>
    </row>
    <row r="45" spans="1:10" ht="15">
      <c r="A45" s="6" t="s">
        <v>70</v>
      </c>
      <c r="B45" s="7">
        <v>183</v>
      </c>
      <c r="C45" s="7">
        <v>1</v>
      </c>
      <c r="D45" s="7">
        <v>184</v>
      </c>
      <c r="E45" s="7">
        <v>178</v>
      </c>
      <c r="F45" s="7">
        <v>0</v>
      </c>
      <c r="G45" s="7">
        <v>178</v>
      </c>
      <c r="H45" s="8">
        <f t="shared" si="0"/>
        <v>-2.73224043715847</v>
      </c>
      <c r="I45" s="8">
        <f t="shared" si="1"/>
        <v>-100</v>
      </c>
      <c r="J45" s="9">
        <f t="shared" si="2"/>
        <v>-3.260869565217391</v>
      </c>
    </row>
    <row r="46" spans="1:10" ht="15">
      <c r="A46" s="10" t="s">
        <v>39</v>
      </c>
      <c r="B46" s="3">
        <v>1014</v>
      </c>
      <c r="C46" s="3">
        <v>4</v>
      </c>
      <c r="D46" s="3">
        <v>1018</v>
      </c>
      <c r="E46" s="3">
        <v>687</v>
      </c>
      <c r="F46" s="3">
        <v>3</v>
      </c>
      <c r="G46" s="3">
        <v>690</v>
      </c>
      <c r="H46" s="4">
        <f t="shared" si="0"/>
        <v>-32.24852071005917</v>
      </c>
      <c r="I46" s="4">
        <f t="shared" si="1"/>
        <v>-25</v>
      </c>
      <c r="J46" s="5">
        <f t="shared" si="2"/>
        <v>-32.220039292730846</v>
      </c>
    </row>
    <row r="47" spans="1:10" ht="15">
      <c r="A47" s="6" t="s">
        <v>40</v>
      </c>
      <c r="B47" s="7">
        <v>569</v>
      </c>
      <c r="C47" s="7">
        <v>5</v>
      </c>
      <c r="D47" s="7">
        <v>574</v>
      </c>
      <c r="E47" s="7">
        <v>306</v>
      </c>
      <c r="F47" s="7">
        <v>2</v>
      </c>
      <c r="G47" s="7">
        <v>308</v>
      </c>
      <c r="H47" s="8">
        <f t="shared" si="0"/>
        <v>-46.22144112478031</v>
      </c>
      <c r="I47" s="8">
        <f t="shared" si="1"/>
        <v>-60</v>
      </c>
      <c r="J47" s="9">
        <f t="shared" si="2"/>
        <v>-46.34146341463415</v>
      </c>
    </row>
    <row r="48" spans="1:10" ht="15">
      <c r="A48" s="10" t="s">
        <v>41</v>
      </c>
      <c r="B48" s="3">
        <v>1130</v>
      </c>
      <c r="C48" s="3">
        <v>74</v>
      </c>
      <c r="D48" s="3">
        <v>1204</v>
      </c>
      <c r="E48" s="3">
        <v>683</v>
      </c>
      <c r="F48" s="3">
        <v>39</v>
      </c>
      <c r="G48" s="3">
        <v>722</v>
      </c>
      <c r="H48" s="4">
        <f t="shared" si="0"/>
        <v>-39.557522123893804</v>
      </c>
      <c r="I48" s="4">
        <f t="shared" si="1"/>
        <v>-47.2972972972973</v>
      </c>
      <c r="J48" s="5">
        <f t="shared" si="2"/>
        <v>-40.033222591362126</v>
      </c>
    </row>
    <row r="49" spans="1:10" ht="15">
      <c r="A49" s="6" t="s">
        <v>42</v>
      </c>
      <c r="B49" s="7">
        <v>42</v>
      </c>
      <c r="C49" s="7">
        <v>0</v>
      </c>
      <c r="D49" s="7">
        <v>42</v>
      </c>
      <c r="E49" s="7">
        <v>36</v>
      </c>
      <c r="F49" s="7">
        <v>0</v>
      </c>
      <c r="G49" s="7">
        <v>36</v>
      </c>
      <c r="H49" s="8">
        <f t="shared" si="0"/>
        <v>-14.285714285714285</v>
      </c>
      <c r="I49" s="8">
        <f t="shared" si="1"/>
        <v>0</v>
      </c>
      <c r="J49" s="9">
        <f t="shared" si="2"/>
        <v>-14.285714285714285</v>
      </c>
    </row>
    <row r="50" spans="1:10" ht="15">
      <c r="A50" s="10" t="s">
        <v>43</v>
      </c>
      <c r="B50" s="3">
        <v>123</v>
      </c>
      <c r="C50" s="3">
        <v>0</v>
      </c>
      <c r="D50" s="3">
        <v>123</v>
      </c>
      <c r="E50" s="3">
        <v>48</v>
      </c>
      <c r="F50" s="3">
        <v>4</v>
      </c>
      <c r="G50" s="3">
        <v>52</v>
      </c>
      <c r="H50" s="4">
        <f t="shared" si="0"/>
        <v>-60.97560975609756</v>
      </c>
      <c r="I50" s="4">
        <f t="shared" si="1"/>
        <v>0</v>
      </c>
      <c r="J50" s="5">
        <f t="shared" si="2"/>
        <v>-57.72357723577236</v>
      </c>
    </row>
    <row r="51" spans="1:10" ht="15">
      <c r="A51" s="6" t="s">
        <v>44</v>
      </c>
      <c r="B51" s="7">
        <v>253</v>
      </c>
      <c r="C51" s="7">
        <v>1</v>
      </c>
      <c r="D51" s="7">
        <v>254</v>
      </c>
      <c r="E51" s="7">
        <v>234</v>
      </c>
      <c r="F51" s="7">
        <v>3</v>
      </c>
      <c r="G51" s="7">
        <v>237</v>
      </c>
      <c r="H51" s="8">
        <f t="shared" si="0"/>
        <v>-7.5098814229249005</v>
      </c>
      <c r="I51" s="8">
        <f>+_xlfn.IFERROR(((F51-C51)/C51)*100,0)</f>
        <v>200</v>
      </c>
      <c r="J51" s="9">
        <f t="shared" si="2"/>
        <v>-6.692913385826772</v>
      </c>
    </row>
    <row r="52" spans="1:10" ht="15">
      <c r="A52" s="10" t="s">
        <v>75</v>
      </c>
      <c r="B52" s="3">
        <v>455</v>
      </c>
      <c r="C52" s="3">
        <v>7</v>
      </c>
      <c r="D52" s="3">
        <v>462</v>
      </c>
      <c r="E52" s="3">
        <v>437</v>
      </c>
      <c r="F52" s="3">
        <v>3</v>
      </c>
      <c r="G52" s="3">
        <v>440</v>
      </c>
      <c r="H52" s="4">
        <f t="shared" si="0"/>
        <v>-3.9560439560439558</v>
      </c>
      <c r="I52" s="4">
        <f t="shared" si="1"/>
        <v>-57.14285714285714</v>
      </c>
      <c r="J52" s="5">
        <f t="shared" si="2"/>
        <v>-4.761904761904762</v>
      </c>
    </row>
    <row r="53" spans="1:10" ht="15">
      <c r="A53" s="6" t="s">
        <v>45</v>
      </c>
      <c r="B53" s="7">
        <v>213</v>
      </c>
      <c r="C53" s="7">
        <v>0</v>
      </c>
      <c r="D53" s="7">
        <v>213</v>
      </c>
      <c r="E53" s="7">
        <v>446</v>
      </c>
      <c r="F53" s="7">
        <v>0</v>
      </c>
      <c r="G53" s="7">
        <v>446</v>
      </c>
      <c r="H53" s="8">
        <f t="shared" si="0"/>
        <v>109.38967136150235</v>
      </c>
      <c r="I53" s="8">
        <f t="shared" si="1"/>
        <v>0</v>
      </c>
      <c r="J53" s="9">
        <f t="shared" si="2"/>
        <v>109.38967136150235</v>
      </c>
    </row>
    <row r="54" spans="1:10" ht="15">
      <c r="A54" s="10" t="s">
        <v>71</v>
      </c>
      <c r="B54" s="3">
        <v>1744</v>
      </c>
      <c r="C54" s="3">
        <v>43</v>
      </c>
      <c r="D54" s="3">
        <v>1787</v>
      </c>
      <c r="E54" s="3">
        <v>1729</v>
      </c>
      <c r="F54" s="3">
        <v>51</v>
      </c>
      <c r="G54" s="3">
        <v>1780</v>
      </c>
      <c r="H54" s="4">
        <f t="shared" si="0"/>
        <v>-0.8600917431192661</v>
      </c>
      <c r="I54" s="4">
        <f t="shared" si="1"/>
        <v>18.6046511627907</v>
      </c>
      <c r="J54" s="5">
        <f t="shared" si="2"/>
        <v>-0.391717963066592</v>
      </c>
    </row>
    <row r="55" spans="1:10" ht="15">
      <c r="A55" s="6" t="s">
        <v>46</v>
      </c>
      <c r="B55" s="7">
        <v>15</v>
      </c>
      <c r="C55" s="7">
        <v>0</v>
      </c>
      <c r="D55" s="7">
        <v>15</v>
      </c>
      <c r="E55" s="7">
        <v>22</v>
      </c>
      <c r="F55" s="7">
        <v>0</v>
      </c>
      <c r="G55" s="7">
        <v>22</v>
      </c>
      <c r="H55" s="8">
        <f t="shared" si="0"/>
        <v>46.666666666666664</v>
      </c>
      <c r="I55" s="8">
        <f t="shared" si="1"/>
        <v>0</v>
      </c>
      <c r="J55" s="9">
        <f t="shared" si="2"/>
        <v>46.666666666666664</v>
      </c>
    </row>
    <row r="56" spans="1:10" ht="15">
      <c r="A56" s="10" t="s">
        <v>47</v>
      </c>
      <c r="B56" s="3">
        <v>545</v>
      </c>
      <c r="C56" s="3">
        <v>0</v>
      </c>
      <c r="D56" s="3">
        <v>545</v>
      </c>
      <c r="E56" s="3">
        <v>341</v>
      </c>
      <c r="F56" s="3">
        <v>0</v>
      </c>
      <c r="G56" s="3">
        <v>341</v>
      </c>
      <c r="H56" s="4">
        <f t="shared" si="0"/>
        <v>-37.43119266055046</v>
      </c>
      <c r="I56" s="4">
        <f t="shared" si="1"/>
        <v>0</v>
      </c>
      <c r="J56" s="5">
        <f t="shared" si="2"/>
        <v>-37.43119266055046</v>
      </c>
    </row>
    <row r="57" spans="1:10" ht="15">
      <c r="A57" s="6" t="s">
        <v>48</v>
      </c>
      <c r="B57" s="7">
        <v>1068</v>
      </c>
      <c r="C57" s="7">
        <v>5</v>
      </c>
      <c r="D57" s="7">
        <v>1073</v>
      </c>
      <c r="E57" s="7">
        <v>1171</v>
      </c>
      <c r="F57" s="7">
        <v>8</v>
      </c>
      <c r="G57" s="7">
        <v>1179</v>
      </c>
      <c r="H57" s="8">
        <f t="shared" si="0"/>
        <v>9.644194756554308</v>
      </c>
      <c r="I57" s="8">
        <f t="shared" si="1"/>
        <v>60</v>
      </c>
      <c r="J57" s="9">
        <f t="shared" si="2"/>
        <v>9.878844361602983</v>
      </c>
    </row>
    <row r="58" spans="1:10" ht="15">
      <c r="A58" s="10" t="s">
        <v>57</v>
      </c>
      <c r="B58" s="3">
        <v>51</v>
      </c>
      <c r="C58" s="3">
        <v>5</v>
      </c>
      <c r="D58" s="3">
        <v>56</v>
      </c>
      <c r="E58" s="3">
        <v>24</v>
      </c>
      <c r="F58" s="3">
        <v>0</v>
      </c>
      <c r="G58" s="3">
        <v>24</v>
      </c>
      <c r="H58" s="4">
        <f t="shared" si="0"/>
        <v>-52.94117647058824</v>
      </c>
      <c r="I58" s="4">
        <f t="shared" si="1"/>
        <v>-100</v>
      </c>
      <c r="J58" s="5">
        <f t="shared" si="2"/>
        <v>-57.14285714285714</v>
      </c>
    </row>
    <row r="59" spans="1:10" ht="15">
      <c r="A59" s="6" t="s">
        <v>58</v>
      </c>
      <c r="B59" s="7">
        <v>49</v>
      </c>
      <c r="C59" s="7">
        <v>1</v>
      </c>
      <c r="D59" s="7">
        <v>50</v>
      </c>
      <c r="E59" s="7">
        <v>0</v>
      </c>
      <c r="F59" s="7">
        <v>0</v>
      </c>
      <c r="G59" s="7">
        <v>0</v>
      </c>
      <c r="H59" s="8">
        <f t="shared" si="0"/>
        <v>-100</v>
      </c>
      <c r="I59" s="8">
        <f t="shared" si="1"/>
        <v>-100</v>
      </c>
      <c r="J59" s="9">
        <f t="shared" si="2"/>
        <v>-100</v>
      </c>
    </row>
    <row r="60" spans="1:11" ht="15">
      <c r="A60" s="11" t="s">
        <v>49</v>
      </c>
      <c r="B60" s="12">
        <f>B61-SUM(B6+B10+B20+B32+B58+B59+B5)</f>
        <v>44895</v>
      </c>
      <c r="C60" s="12">
        <f>C61-SUM(C6+C10+C20+C32+C58+C59+C5)</f>
        <v>9074</v>
      </c>
      <c r="D60" s="12">
        <f>D61-SUM(D6+D10+D20+D32+D58+D59+D5)</f>
        <v>53969</v>
      </c>
      <c r="E60" s="12">
        <f>E61-SUM(E6+E10+E20+E32+E58+E59+E5)</f>
        <v>28170</v>
      </c>
      <c r="F60" s="12">
        <f>F61-SUM(F6+F10+F20+F32+F58+F59+F5)</f>
        <v>4356</v>
      </c>
      <c r="G60" s="12">
        <f>G61-SUM(G6+G10+G20+G32+G58+G59+G5)</f>
        <v>32526</v>
      </c>
      <c r="H60" s="13">
        <f>+_xlfn.IFERROR(((E60-B60)/B60)*100,0)</f>
        <v>-37.253591713999334</v>
      </c>
      <c r="I60" s="13">
        <f t="shared" si="1"/>
        <v>-51.994710160899274</v>
      </c>
      <c r="J60" s="35">
        <f t="shared" si="2"/>
        <v>-39.73206840964257</v>
      </c>
      <c r="K60" s="37"/>
    </row>
    <row r="61" spans="1:10" ht="15">
      <c r="A61" s="14" t="s">
        <v>50</v>
      </c>
      <c r="B61" s="15">
        <f>SUM(B4:B59)</f>
        <v>66518</v>
      </c>
      <c r="C61" s="15">
        <f>SUM(C4:C59)</f>
        <v>44163</v>
      </c>
      <c r="D61" s="15">
        <f>SUM(D4:D59)</f>
        <v>110681</v>
      </c>
      <c r="E61" s="15">
        <f>SUM(E4:E59)</f>
        <v>40055</v>
      </c>
      <c r="F61" s="15">
        <f>SUM(F4:F59)</f>
        <v>19772</v>
      </c>
      <c r="G61" s="15">
        <f>SUM(G4:G59)</f>
        <v>59827</v>
      </c>
      <c r="H61" s="16">
        <f>+_xlfn.IFERROR(((E61-B61)/B61)*100,0)</f>
        <v>-39.7832165729577</v>
      </c>
      <c r="I61" s="16">
        <f t="shared" si="1"/>
        <v>-55.22949075017549</v>
      </c>
      <c r="J61" s="17">
        <f t="shared" si="2"/>
        <v>-45.94645874178946</v>
      </c>
    </row>
    <row r="62" spans="1:10" ht="15.75" thickBot="1">
      <c r="A62" s="18" t="s">
        <v>51</v>
      </c>
      <c r="B62" s="19"/>
      <c r="C62" s="19"/>
      <c r="D62" s="19">
        <v>34441</v>
      </c>
      <c r="E62" s="19"/>
      <c r="F62" s="19"/>
      <c r="G62" s="19">
        <v>13907</v>
      </c>
      <c r="H62" s="56">
        <f>+_xlfn.IFERROR(((G62-D62)/D62)*100,0)</f>
        <v>-59.62080078975639</v>
      </c>
      <c r="I62" s="56"/>
      <c r="J62" s="57"/>
    </row>
    <row r="63" spans="1:10" ht="15">
      <c r="A63" s="14" t="s">
        <v>52</v>
      </c>
      <c r="B63" s="34"/>
      <c r="C63" s="34"/>
      <c r="D63" s="34">
        <f>+D61+D62</f>
        <v>145122</v>
      </c>
      <c r="E63" s="34"/>
      <c r="F63" s="34"/>
      <c r="G63" s="34">
        <f>+G61+G62</f>
        <v>73734</v>
      </c>
      <c r="H63" s="58">
        <f>+_xlfn.IFERROR(((G63-D63)/D63)*100,0)</f>
        <v>-49.191714557406875</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E12" sqref="E12"/>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77</v>
      </c>
      <c r="C2" s="53"/>
      <c r="D2" s="53"/>
      <c r="E2" s="53" t="s">
        <v>76</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23</v>
      </c>
      <c r="C4" s="3">
        <v>1301</v>
      </c>
      <c r="D4" s="3">
        <v>1324</v>
      </c>
      <c r="E4" s="3">
        <v>23</v>
      </c>
      <c r="F4" s="3">
        <v>1636</v>
      </c>
      <c r="G4" s="3">
        <v>1659</v>
      </c>
      <c r="H4" s="4">
        <f>+_xlfn.IFERROR(((E4-B4)/B4)*100,)</f>
        <v>0</v>
      </c>
      <c r="I4" s="4">
        <f>+_xlfn.IFERROR(((F4-C4)/C4)*100,)</f>
        <v>25.749423520368946</v>
      </c>
      <c r="J4" s="5">
        <f>+_xlfn.IFERROR(((G4-D4)/D4)*100,)</f>
        <v>25.302114803625376</v>
      </c>
    </row>
    <row r="5" spans="1:10" ht="15">
      <c r="A5" s="6" t="s">
        <v>69</v>
      </c>
      <c r="B5" s="7">
        <v>8197</v>
      </c>
      <c r="C5" s="7">
        <v>26428</v>
      </c>
      <c r="D5" s="7">
        <v>34625</v>
      </c>
      <c r="E5" s="7">
        <v>3544</v>
      </c>
      <c r="F5" s="7">
        <v>11143</v>
      </c>
      <c r="G5" s="7">
        <v>14687</v>
      </c>
      <c r="H5" s="8">
        <f>+_xlfn.IFERROR(((E5-B5)/B5)*100,)</f>
        <v>-56.76467000121996</v>
      </c>
      <c r="I5" s="8">
        <f>+_xlfn.IFERROR(((F5-C5)/C5)*100,)</f>
        <v>-57.83638565158166</v>
      </c>
      <c r="J5" s="9">
        <f>+_xlfn.IFERROR(((G5-D5)/D5)*100,)</f>
        <v>-57.58267148014441</v>
      </c>
    </row>
    <row r="6" spans="1:10" ht="15">
      <c r="A6" s="10" t="s">
        <v>53</v>
      </c>
      <c r="B6" s="3">
        <v>10472</v>
      </c>
      <c r="C6" s="3">
        <v>8136</v>
      </c>
      <c r="D6" s="3">
        <v>18608</v>
      </c>
      <c r="E6" s="3">
        <v>6211</v>
      </c>
      <c r="F6" s="3">
        <v>3879</v>
      </c>
      <c r="G6" s="3">
        <v>10090</v>
      </c>
      <c r="H6" s="4">
        <f aca="true" t="shared" si="0" ref="H6:H59">+_xlfn.IFERROR(((E6-B6)/B6)*100,)</f>
        <v>-40.68945760122231</v>
      </c>
      <c r="I6" s="4">
        <f aca="true" t="shared" si="1" ref="I6:I59">+_xlfn.IFERROR(((F6-C6)/C6)*100,)</f>
        <v>-52.32300884955752</v>
      </c>
      <c r="J6" s="5">
        <f aca="true" t="shared" si="2" ref="J6:J59">+_xlfn.IFERROR(((G6-D6)/D6)*100,)</f>
        <v>-45.77601031814274</v>
      </c>
    </row>
    <row r="7" spans="1:10" ht="15">
      <c r="A7" s="6" t="s">
        <v>6</v>
      </c>
      <c r="B7" s="7">
        <v>5527</v>
      </c>
      <c r="C7" s="7">
        <v>1383</v>
      </c>
      <c r="D7" s="7">
        <v>6910</v>
      </c>
      <c r="E7" s="7">
        <v>2302</v>
      </c>
      <c r="F7" s="7">
        <v>312</v>
      </c>
      <c r="G7" s="7">
        <v>2614</v>
      </c>
      <c r="H7" s="8">
        <f t="shared" si="0"/>
        <v>-58.34991858150895</v>
      </c>
      <c r="I7" s="8">
        <f t="shared" si="1"/>
        <v>-77.44034707158352</v>
      </c>
      <c r="J7" s="9">
        <f t="shared" si="2"/>
        <v>-62.170767004341535</v>
      </c>
    </row>
    <row r="8" spans="1:10" ht="15">
      <c r="A8" s="10" t="s">
        <v>7</v>
      </c>
      <c r="B8" s="3">
        <v>4589</v>
      </c>
      <c r="C8" s="3">
        <v>1129</v>
      </c>
      <c r="D8" s="3">
        <v>5718</v>
      </c>
      <c r="E8" s="3">
        <v>2127</v>
      </c>
      <c r="F8" s="3">
        <v>247</v>
      </c>
      <c r="G8" s="3">
        <v>2374</v>
      </c>
      <c r="H8" s="4">
        <f t="shared" si="0"/>
        <v>-53.65003268685988</v>
      </c>
      <c r="I8" s="4">
        <f t="shared" si="1"/>
        <v>-78.12223206377325</v>
      </c>
      <c r="J8" s="5">
        <f t="shared" si="2"/>
        <v>-58.48198670863939</v>
      </c>
    </row>
    <row r="9" spans="1:10" ht="15">
      <c r="A9" s="6" t="s">
        <v>8</v>
      </c>
      <c r="B9" s="7">
        <v>3330</v>
      </c>
      <c r="C9" s="7">
        <v>3024</v>
      </c>
      <c r="D9" s="7">
        <v>6354</v>
      </c>
      <c r="E9" s="7">
        <v>1408</v>
      </c>
      <c r="F9" s="7">
        <v>946</v>
      </c>
      <c r="G9" s="7">
        <v>2354</v>
      </c>
      <c r="H9" s="8">
        <f t="shared" si="0"/>
        <v>-57.71771771771772</v>
      </c>
      <c r="I9" s="8">
        <f t="shared" si="1"/>
        <v>-68.71693121693121</v>
      </c>
      <c r="J9" s="9">
        <f t="shared" si="2"/>
        <v>-62.95247088448222</v>
      </c>
    </row>
    <row r="10" spans="1:10" ht="15">
      <c r="A10" s="10" t="s">
        <v>54</v>
      </c>
      <c r="B10" s="3">
        <v>196</v>
      </c>
      <c r="C10" s="3">
        <v>38</v>
      </c>
      <c r="D10" s="3">
        <v>234</v>
      </c>
      <c r="E10" s="3">
        <v>132</v>
      </c>
      <c r="F10" s="3">
        <v>40</v>
      </c>
      <c r="G10" s="3">
        <v>172</v>
      </c>
      <c r="H10" s="4">
        <f t="shared" si="0"/>
        <v>-32.6530612244898</v>
      </c>
      <c r="I10" s="4">
        <f t="shared" si="1"/>
        <v>5.263157894736842</v>
      </c>
      <c r="J10" s="5">
        <f t="shared" si="2"/>
        <v>-26.495726495726498</v>
      </c>
    </row>
    <row r="11" spans="1:10" ht="15">
      <c r="A11" s="6" t="s">
        <v>9</v>
      </c>
      <c r="B11" s="7">
        <v>439</v>
      </c>
      <c r="C11" s="7">
        <v>5</v>
      </c>
      <c r="D11" s="7">
        <v>444</v>
      </c>
      <c r="E11" s="7">
        <v>269</v>
      </c>
      <c r="F11" s="7">
        <v>0</v>
      </c>
      <c r="G11" s="7">
        <v>269</v>
      </c>
      <c r="H11" s="8">
        <f t="shared" si="0"/>
        <v>-38.724373576309794</v>
      </c>
      <c r="I11" s="8">
        <f t="shared" si="1"/>
        <v>-100</v>
      </c>
      <c r="J11" s="9">
        <f t="shared" si="2"/>
        <v>-39.414414414414416</v>
      </c>
    </row>
    <row r="12" spans="1:10" ht="15">
      <c r="A12" s="10" t="s">
        <v>10</v>
      </c>
      <c r="B12" s="3">
        <v>538</v>
      </c>
      <c r="C12" s="3">
        <v>0</v>
      </c>
      <c r="D12" s="3">
        <v>538</v>
      </c>
      <c r="E12" s="3">
        <v>336</v>
      </c>
      <c r="F12" s="3">
        <v>0</v>
      </c>
      <c r="G12" s="3">
        <v>336</v>
      </c>
      <c r="H12" s="4">
        <f t="shared" si="0"/>
        <v>-37.54646840148699</v>
      </c>
      <c r="I12" s="4">
        <f t="shared" si="1"/>
        <v>0</v>
      </c>
      <c r="J12" s="5">
        <f t="shared" si="2"/>
        <v>-37.54646840148699</v>
      </c>
    </row>
    <row r="13" spans="1:10" ht="15">
      <c r="A13" s="6" t="s">
        <v>11</v>
      </c>
      <c r="B13" s="7">
        <v>2210</v>
      </c>
      <c r="C13" s="7">
        <v>393</v>
      </c>
      <c r="D13" s="7">
        <v>2603</v>
      </c>
      <c r="E13" s="7">
        <v>1065</v>
      </c>
      <c r="F13" s="7">
        <v>52</v>
      </c>
      <c r="G13" s="7">
        <v>1117</v>
      </c>
      <c r="H13" s="8">
        <f t="shared" si="0"/>
        <v>-51.80995475113123</v>
      </c>
      <c r="I13" s="8">
        <f t="shared" si="1"/>
        <v>-86.76844783715013</v>
      </c>
      <c r="J13" s="9">
        <f t="shared" si="2"/>
        <v>-57.08797541298502</v>
      </c>
    </row>
    <row r="14" spans="1:10" ht="15">
      <c r="A14" s="10" t="s">
        <v>12</v>
      </c>
      <c r="B14" s="3">
        <v>1542</v>
      </c>
      <c r="C14" s="3">
        <v>66</v>
      </c>
      <c r="D14" s="3">
        <v>1608</v>
      </c>
      <c r="E14" s="3">
        <v>860</v>
      </c>
      <c r="F14" s="3">
        <v>4</v>
      </c>
      <c r="G14" s="3">
        <v>864</v>
      </c>
      <c r="H14" s="4">
        <f t="shared" si="0"/>
        <v>-44.22827496757458</v>
      </c>
      <c r="I14" s="4">
        <f t="shared" si="1"/>
        <v>-93.93939393939394</v>
      </c>
      <c r="J14" s="5">
        <f t="shared" si="2"/>
        <v>-46.26865671641791</v>
      </c>
    </row>
    <row r="15" spans="1:10" ht="15">
      <c r="A15" s="6" t="s">
        <v>13</v>
      </c>
      <c r="B15" s="7">
        <v>399</v>
      </c>
      <c r="C15" s="7">
        <v>7</v>
      </c>
      <c r="D15" s="7">
        <v>406</v>
      </c>
      <c r="E15" s="7">
        <v>378</v>
      </c>
      <c r="F15" s="7">
        <v>11</v>
      </c>
      <c r="G15" s="7">
        <v>389</v>
      </c>
      <c r="H15" s="8">
        <f t="shared" si="0"/>
        <v>-5.263157894736842</v>
      </c>
      <c r="I15" s="8">
        <f t="shared" si="1"/>
        <v>57.14285714285714</v>
      </c>
      <c r="J15" s="9">
        <f t="shared" si="2"/>
        <v>-4.1871921182266005</v>
      </c>
    </row>
    <row r="16" spans="1:10" ht="15">
      <c r="A16" s="10" t="s">
        <v>14</v>
      </c>
      <c r="B16" s="3">
        <v>1228</v>
      </c>
      <c r="C16" s="3">
        <v>200</v>
      </c>
      <c r="D16" s="3">
        <v>1428</v>
      </c>
      <c r="E16" s="3">
        <v>682</v>
      </c>
      <c r="F16" s="3">
        <v>2</v>
      </c>
      <c r="G16" s="3">
        <v>684</v>
      </c>
      <c r="H16" s="4">
        <f t="shared" si="0"/>
        <v>-44.462540716612374</v>
      </c>
      <c r="I16" s="4">
        <f t="shared" si="1"/>
        <v>-99</v>
      </c>
      <c r="J16" s="5">
        <f t="shared" si="2"/>
        <v>-52.10084033613446</v>
      </c>
    </row>
    <row r="17" spans="1:10" ht="15">
      <c r="A17" s="6" t="s">
        <v>15</v>
      </c>
      <c r="B17" s="7">
        <v>130</v>
      </c>
      <c r="C17" s="7">
        <v>1</v>
      </c>
      <c r="D17" s="7">
        <v>131</v>
      </c>
      <c r="E17" s="7">
        <v>68</v>
      </c>
      <c r="F17" s="7">
        <v>0</v>
      </c>
      <c r="G17" s="7">
        <v>68</v>
      </c>
      <c r="H17" s="8">
        <f t="shared" si="0"/>
        <v>-47.69230769230769</v>
      </c>
      <c r="I17" s="8">
        <f t="shared" si="1"/>
        <v>-100</v>
      </c>
      <c r="J17" s="9">
        <f t="shared" si="2"/>
        <v>-48.091603053435115</v>
      </c>
    </row>
    <row r="18" spans="1:10" ht="15">
      <c r="A18" s="10" t="s">
        <v>16</v>
      </c>
      <c r="B18" s="3">
        <v>162</v>
      </c>
      <c r="C18" s="3">
        <v>0</v>
      </c>
      <c r="D18" s="3">
        <v>162</v>
      </c>
      <c r="E18" s="3">
        <v>127</v>
      </c>
      <c r="F18" s="3">
        <v>0</v>
      </c>
      <c r="G18" s="3">
        <v>127</v>
      </c>
      <c r="H18" s="4">
        <f t="shared" si="0"/>
        <v>-21.604938271604937</v>
      </c>
      <c r="I18" s="4">
        <f t="shared" si="1"/>
        <v>0</v>
      </c>
      <c r="J18" s="5">
        <f t="shared" si="2"/>
        <v>-21.604938271604937</v>
      </c>
    </row>
    <row r="19" spans="1:10" ht="15">
      <c r="A19" s="6" t="s">
        <v>17</v>
      </c>
      <c r="B19" s="7">
        <v>91</v>
      </c>
      <c r="C19" s="7">
        <v>4</v>
      </c>
      <c r="D19" s="7">
        <v>95</v>
      </c>
      <c r="E19" s="7">
        <v>38</v>
      </c>
      <c r="F19" s="7">
        <v>0</v>
      </c>
      <c r="G19" s="7">
        <v>38</v>
      </c>
      <c r="H19" s="8">
        <f t="shared" si="0"/>
        <v>-58.24175824175825</v>
      </c>
      <c r="I19" s="8">
        <f t="shared" si="1"/>
        <v>-100</v>
      </c>
      <c r="J19" s="9">
        <f t="shared" si="2"/>
        <v>-60</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110</v>
      </c>
      <c r="C21" s="7">
        <v>0</v>
      </c>
      <c r="D21" s="7">
        <v>110</v>
      </c>
      <c r="E21" s="7">
        <v>64</v>
      </c>
      <c r="F21" s="7">
        <v>0</v>
      </c>
      <c r="G21" s="7">
        <v>64</v>
      </c>
      <c r="H21" s="8">
        <f t="shared" si="0"/>
        <v>-41.81818181818181</v>
      </c>
      <c r="I21" s="8">
        <f t="shared" si="1"/>
        <v>0</v>
      </c>
      <c r="J21" s="9">
        <f t="shared" si="2"/>
        <v>-41.81818181818181</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275</v>
      </c>
      <c r="C23" s="7">
        <v>1</v>
      </c>
      <c r="D23" s="7">
        <v>276</v>
      </c>
      <c r="E23" s="7">
        <v>238</v>
      </c>
      <c r="F23" s="7">
        <v>0</v>
      </c>
      <c r="G23" s="7">
        <v>238</v>
      </c>
      <c r="H23" s="8">
        <f t="shared" si="0"/>
        <v>-13.454545454545455</v>
      </c>
      <c r="I23" s="8">
        <f t="shared" si="1"/>
        <v>-100</v>
      </c>
      <c r="J23" s="9">
        <f t="shared" si="2"/>
        <v>-13.768115942028986</v>
      </c>
    </row>
    <row r="24" spans="1:10" ht="15">
      <c r="A24" s="10" t="s">
        <v>21</v>
      </c>
      <c r="B24" s="3">
        <v>122</v>
      </c>
      <c r="C24" s="3">
        <v>0</v>
      </c>
      <c r="D24" s="3">
        <v>122</v>
      </c>
      <c r="E24" s="3">
        <v>74</v>
      </c>
      <c r="F24" s="3">
        <v>0</v>
      </c>
      <c r="G24" s="3">
        <v>74</v>
      </c>
      <c r="H24" s="4">
        <f t="shared" si="0"/>
        <v>-39.34426229508197</v>
      </c>
      <c r="I24" s="4">
        <f t="shared" si="1"/>
        <v>0</v>
      </c>
      <c r="J24" s="5">
        <f t="shared" si="2"/>
        <v>-39.34426229508197</v>
      </c>
    </row>
    <row r="25" spans="1:10" ht="15">
      <c r="A25" s="6" t="s">
        <v>22</v>
      </c>
      <c r="B25" s="7">
        <v>152</v>
      </c>
      <c r="C25" s="7">
        <v>33</v>
      </c>
      <c r="D25" s="7">
        <v>185</v>
      </c>
      <c r="E25" s="7">
        <v>2</v>
      </c>
      <c r="F25" s="7">
        <v>0</v>
      </c>
      <c r="G25" s="7">
        <v>2</v>
      </c>
      <c r="H25" s="8">
        <f t="shared" si="0"/>
        <v>-98.68421052631578</v>
      </c>
      <c r="I25" s="8">
        <f t="shared" si="1"/>
        <v>-100</v>
      </c>
      <c r="J25" s="9">
        <f t="shared" si="2"/>
        <v>-98.91891891891892</v>
      </c>
    </row>
    <row r="26" spans="1:10" ht="15">
      <c r="A26" s="10" t="s">
        <v>23</v>
      </c>
      <c r="B26" s="3">
        <v>68</v>
      </c>
      <c r="C26" s="3">
        <v>4</v>
      </c>
      <c r="D26" s="3">
        <v>72</v>
      </c>
      <c r="E26" s="3">
        <v>27</v>
      </c>
      <c r="F26" s="3">
        <v>0</v>
      </c>
      <c r="G26" s="3">
        <v>27</v>
      </c>
      <c r="H26" s="4">
        <f t="shared" si="0"/>
        <v>-60.29411764705882</v>
      </c>
      <c r="I26" s="4">
        <f t="shared" si="1"/>
        <v>-100</v>
      </c>
      <c r="J26" s="5">
        <f t="shared" si="2"/>
        <v>-62.5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364</v>
      </c>
      <c r="C28" s="3">
        <v>15</v>
      </c>
      <c r="D28" s="3">
        <v>379</v>
      </c>
      <c r="E28" s="3">
        <v>134</v>
      </c>
      <c r="F28" s="3">
        <v>4</v>
      </c>
      <c r="G28" s="3">
        <v>138</v>
      </c>
      <c r="H28" s="4">
        <f t="shared" si="0"/>
        <v>-63.18681318681318</v>
      </c>
      <c r="I28" s="4">
        <f t="shared" si="1"/>
        <v>-73.33333333333333</v>
      </c>
      <c r="J28" s="5">
        <f t="shared" si="2"/>
        <v>-63.58839050131926</v>
      </c>
    </row>
    <row r="29" spans="1:10" ht="15">
      <c r="A29" s="6" t="s">
        <v>26</v>
      </c>
      <c r="B29" s="7">
        <v>928</v>
      </c>
      <c r="C29" s="7">
        <v>20</v>
      </c>
      <c r="D29" s="7">
        <v>948</v>
      </c>
      <c r="E29" s="7">
        <v>560</v>
      </c>
      <c r="F29" s="7">
        <v>0</v>
      </c>
      <c r="G29" s="7">
        <v>560</v>
      </c>
      <c r="H29" s="8">
        <f t="shared" si="0"/>
        <v>-39.6551724137931</v>
      </c>
      <c r="I29" s="8">
        <f t="shared" si="1"/>
        <v>-100</v>
      </c>
      <c r="J29" s="9">
        <f t="shared" si="2"/>
        <v>-40.92827004219409</v>
      </c>
    </row>
    <row r="30" spans="1:10" ht="15">
      <c r="A30" s="10" t="s">
        <v>27</v>
      </c>
      <c r="B30" s="3">
        <v>476</v>
      </c>
      <c r="C30" s="3">
        <v>13</v>
      </c>
      <c r="D30" s="3">
        <v>489</v>
      </c>
      <c r="E30" s="3">
        <v>268</v>
      </c>
      <c r="F30" s="3">
        <v>0</v>
      </c>
      <c r="G30" s="3">
        <v>268</v>
      </c>
      <c r="H30" s="4">
        <f t="shared" si="0"/>
        <v>-43.69747899159664</v>
      </c>
      <c r="I30" s="4">
        <f t="shared" si="1"/>
        <v>-100</v>
      </c>
      <c r="J30" s="5">
        <f t="shared" si="2"/>
        <v>-45.194274028629856</v>
      </c>
    </row>
    <row r="31" spans="1:10" ht="15">
      <c r="A31" s="6" t="s">
        <v>28</v>
      </c>
      <c r="B31" s="7">
        <v>207</v>
      </c>
      <c r="C31" s="7">
        <v>1</v>
      </c>
      <c r="D31" s="7">
        <v>208</v>
      </c>
      <c r="E31" s="7">
        <v>129</v>
      </c>
      <c r="F31" s="7">
        <v>0</v>
      </c>
      <c r="G31" s="7">
        <v>129</v>
      </c>
      <c r="H31" s="8">
        <f t="shared" si="0"/>
        <v>-37.68115942028986</v>
      </c>
      <c r="I31" s="8">
        <f t="shared" si="1"/>
        <v>-100</v>
      </c>
      <c r="J31" s="9">
        <f t="shared" si="2"/>
        <v>-37.980769230769226</v>
      </c>
    </row>
    <row r="32" spans="1:10" ht="15">
      <c r="A32" s="10" t="s">
        <v>56</v>
      </c>
      <c r="B32" s="3">
        <v>0</v>
      </c>
      <c r="C32" s="3">
        <v>31</v>
      </c>
      <c r="D32" s="3">
        <v>31</v>
      </c>
      <c r="E32" s="3">
        <v>0</v>
      </c>
      <c r="F32" s="3">
        <v>22</v>
      </c>
      <c r="G32" s="3">
        <v>22</v>
      </c>
      <c r="H32" s="4">
        <f t="shared" si="0"/>
        <v>0</v>
      </c>
      <c r="I32" s="4">
        <f t="shared" si="1"/>
        <v>-29.03225806451613</v>
      </c>
      <c r="J32" s="5">
        <f t="shared" si="2"/>
        <v>-29.03225806451613</v>
      </c>
    </row>
    <row r="33" spans="1:10" ht="15">
      <c r="A33" s="6" t="s">
        <v>68</v>
      </c>
      <c r="B33" s="7">
        <v>28</v>
      </c>
      <c r="C33" s="7">
        <v>0</v>
      </c>
      <c r="D33" s="7">
        <v>28</v>
      </c>
      <c r="E33" s="7">
        <v>26</v>
      </c>
      <c r="F33" s="7">
        <v>0</v>
      </c>
      <c r="G33" s="7">
        <v>26</v>
      </c>
      <c r="H33" s="8">
        <f t="shared" si="0"/>
        <v>-7.142857142857142</v>
      </c>
      <c r="I33" s="8">
        <f t="shared" si="1"/>
        <v>0</v>
      </c>
      <c r="J33" s="9">
        <f t="shared" si="2"/>
        <v>-7.142857142857142</v>
      </c>
    </row>
    <row r="34" spans="1:10" ht="15">
      <c r="A34" s="10" t="s">
        <v>29</v>
      </c>
      <c r="B34" s="3">
        <v>572</v>
      </c>
      <c r="C34" s="3">
        <v>155</v>
      </c>
      <c r="D34" s="3">
        <v>727</v>
      </c>
      <c r="E34" s="3">
        <v>393</v>
      </c>
      <c r="F34" s="3">
        <v>17</v>
      </c>
      <c r="G34" s="3">
        <v>410</v>
      </c>
      <c r="H34" s="4">
        <f t="shared" si="0"/>
        <v>-31.293706293706293</v>
      </c>
      <c r="I34" s="4">
        <f t="shared" si="1"/>
        <v>-89.03225806451613</v>
      </c>
      <c r="J34" s="5">
        <f t="shared" si="2"/>
        <v>-43.60385144429161</v>
      </c>
    </row>
    <row r="35" spans="1:10" ht="15">
      <c r="A35" s="6" t="s">
        <v>67</v>
      </c>
      <c r="B35" s="7">
        <v>116</v>
      </c>
      <c r="C35" s="7">
        <v>0</v>
      </c>
      <c r="D35" s="7">
        <v>116</v>
      </c>
      <c r="E35" s="7">
        <v>44</v>
      </c>
      <c r="F35" s="7">
        <v>0</v>
      </c>
      <c r="G35" s="7">
        <v>44</v>
      </c>
      <c r="H35" s="8">
        <f t="shared" si="0"/>
        <v>-62.06896551724138</v>
      </c>
      <c r="I35" s="8">
        <f t="shared" si="1"/>
        <v>0</v>
      </c>
      <c r="J35" s="9">
        <f t="shared" si="2"/>
        <v>-62.06896551724138</v>
      </c>
    </row>
    <row r="36" spans="1:10" ht="15">
      <c r="A36" s="10" t="s">
        <v>30</v>
      </c>
      <c r="B36" s="3">
        <v>54</v>
      </c>
      <c r="C36" s="3">
        <v>10</v>
      </c>
      <c r="D36" s="3">
        <v>64</v>
      </c>
      <c r="E36" s="3">
        <v>8</v>
      </c>
      <c r="F36" s="3">
        <v>0</v>
      </c>
      <c r="G36" s="3">
        <v>8</v>
      </c>
      <c r="H36" s="4">
        <f t="shared" si="0"/>
        <v>-85.18518518518519</v>
      </c>
      <c r="I36" s="4">
        <f t="shared" si="1"/>
        <v>-100</v>
      </c>
      <c r="J36" s="5">
        <f t="shared" si="2"/>
        <v>-87.5</v>
      </c>
    </row>
    <row r="37" spans="1:10" ht="15">
      <c r="A37" s="6" t="s">
        <v>31</v>
      </c>
      <c r="B37" s="7">
        <v>160</v>
      </c>
      <c r="C37" s="7">
        <v>3</v>
      </c>
      <c r="D37" s="7">
        <v>163</v>
      </c>
      <c r="E37" s="7">
        <v>82</v>
      </c>
      <c r="F37" s="7">
        <v>0</v>
      </c>
      <c r="G37" s="7">
        <v>82</v>
      </c>
      <c r="H37" s="8">
        <f t="shared" si="0"/>
        <v>-48.75</v>
      </c>
      <c r="I37" s="8">
        <f t="shared" si="1"/>
        <v>-100</v>
      </c>
      <c r="J37" s="9">
        <f t="shared" si="2"/>
        <v>-49.693251533742334</v>
      </c>
    </row>
    <row r="38" spans="1:10" ht="15">
      <c r="A38" s="10" t="s">
        <v>32</v>
      </c>
      <c r="B38" s="3">
        <v>326</v>
      </c>
      <c r="C38" s="3">
        <v>0</v>
      </c>
      <c r="D38" s="3">
        <v>326</v>
      </c>
      <c r="E38" s="3">
        <v>220</v>
      </c>
      <c r="F38" s="3">
        <v>0</v>
      </c>
      <c r="G38" s="3">
        <v>220</v>
      </c>
      <c r="H38" s="4">
        <f t="shared" si="0"/>
        <v>-32.515337423312886</v>
      </c>
      <c r="I38" s="4">
        <f t="shared" si="1"/>
        <v>0</v>
      </c>
      <c r="J38" s="5">
        <f t="shared" si="2"/>
        <v>-32.515337423312886</v>
      </c>
    </row>
    <row r="39" spans="1:10" ht="15">
      <c r="A39" s="6" t="s">
        <v>33</v>
      </c>
      <c r="B39" s="7">
        <v>44</v>
      </c>
      <c r="C39" s="7">
        <v>6</v>
      </c>
      <c r="D39" s="7">
        <v>50</v>
      </c>
      <c r="E39" s="7">
        <v>18</v>
      </c>
      <c r="F39" s="7">
        <v>0</v>
      </c>
      <c r="G39" s="7">
        <v>18</v>
      </c>
      <c r="H39" s="8">
        <f t="shared" si="0"/>
        <v>-59.09090909090909</v>
      </c>
      <c r="I39" s="8">
        <f t="shared" si="1"/>
        <v>-100</v>
      </c>
      <c r="J39" s="9">
        <f t="shared" si="2"/>
        <v>-64</v>
      </c>
    </row>
    <row r="40" spans="1:10" ht="15">
      <c r="A40" s="10" t="s">
        <v>34</v>
      </c>
      <c r="B40" s="3">
        <v>1093</v>
      </c>
      <c r="C40" s="3">
        <v>168</v>
      </c>
      <c r="D40" s="3">
        <v>1261</v>
      </c>
      <c r="E40" s="3">
        <v>508</v>
      </c>
      <c r="F40" s="3">
        <v>96</v>
      </c>
      <c r="G40" s="3">
        <v>604</v>
      </c>
      <c r="H40" s="4">
        <f t="shared" si="0"/>
        <v>-53.5224153705398</v>
      </c>
      <c r="I40" s="4">
        <f t="shared" si="1"/>
        <v>-42.857142857142854</v>
      </c>
      <c r="J40" s="5">
        <f t="shared" si="2"/>
        <v>-52.101506740682005</v>
      </c>
    </row>
    <row r="41" spans="1:10" ht="15">
      <c r="A41" s="6" t="s">
        <v>35</v>
      </c>
      <c r="B41" s="7">
        <v>30</v>
      </c>
      <c r="C41" s="7">
        <v>2</v>
      </c>
      <c r="D41" s="7">
        <v>32</v>
      </c>
      <c r="E41" s="7">
        <v>0</v>
      </c>
      <c r="F41" s="7">
        <v>0</v>
      </c>
      <c r="G41" s="7">
        <v>0</v>
      </c>
      <c r="H41" s="8">
        <f t="shared" si="0"/>
        <v>-100</v>
      </c>
      <c r="I41" s="8">
        <f t="shared" si="1"/>
        <v>-100</v>
      </c>
      <c r="J41" s="9">
        <f t="shared" si="2"/>
        <v>-100</v>
      </c>
    </row>
    <row r="42" spans="1:10" ht="15">
      <c r="A42" s="10" t="s">
        <v>36</v>
      </c>
      <c r="B42" s="3">
        <v>463</v>
      </c>
      <c r="C42" s="3">
        <v>48</v>
      </c>
      <c r="D42" s="3">
        <v>511</v>
      </c>
      <c r="E42" s="3">
        <v>284</v>
      </c>
      <c r="F42" s="3">
        <v>16</v>
      </c>
      <c r="G42" s="3">
        <v>300</v>
      </c>
      <c r="H42" s="4">
        <f t="shared" si="0"/>
        <v>-38.66090712742981</v>
      </c>
      <c r="I42" s="4">
        <f t="shared" si="1"/>
        <v>-66.66666666666666</v>
      </c>
      <c r="J42" s="5">
        <f t="shared" si="2"/>
        <v>-41.291585127201564</v>
      </c>
    </row>
    <row r="43" spans="1:10" ht="15">
      <c r="A43" s="6" t="s">
        <v>37</v>
      </c>
      <c r="B43" s="7">
        <v>449</v>
      </c>
      <c r="C43" s="7">
        <v>4</v>
      </c>
      <c r="D43" s="7">
        <v>453</v>
      </c>
      <c r="E43" s="7">
        <v>279</v>
      </c>
      <c r="F43" s="7">
        <v>0</v>
      </c>
      <c r="G43" s="7">
        <v>279</v>
      </c>
      <c r="H43" s="8">
        <f t="shared" si="0"/>
        <v>-37.8619153674833</v>
      </c>
      <c r="I43" s="8">
        <f t="shared" si="1"/>
        <v>-100</v>
      </c>
      <c r="J43" s="9">
        <f t="shared" si="2"/>
        <v>-38.41059602649007</v>
      </c>
    </row>
    <row r="44" spans="1:10" ht="15">
      <c r="A44" s="10" t="s">
        <v>38</v>
      </c>
      <c r="B44" s="3">
        <v>291</v>
      </c>
      <c r="C44" s="3">
        <v>0</v>
      </c>
      <c r="D44" s="3">
        <v>291</v>
      </c>
      <c r="E44" s="3">
        <v>250</v>
      </c>
      <c r="F44" s="3">
        <v>0</v>
      </c>
      <c r="G44" s="3">
        <v>250</v>
      </c>
      <c r="H44" s="4">
        <f t="shared" si="0"/>
        <v>-14.0893470790378</v>
      </c>
      <c r="I44" s="4">
        <f t="shared" si="1"/>
        <v>0</v>
      </c>
      <c r="J44" s="5">
        <f t="shared" si="2"/>
        <v>-14.0893470790378</v>
      </c>
    </row>
    <row r="45" spans="1:10" ht="15">
      <c r="A45" s="6" t="s">
        <v>70</v>
      </c>
      <c r="B45" s="7">
        <v>181</v>
      </c>
      <c r="C45" s="7">
        <v>1</v>
      </c>
      <c r="D45" s="7">
        <v>182</v>
      </c>
      <c r="E45" s="7">
        <v>163</v>
      </c>
      <c r="F45" s="7">
        <v>0</v>
      </c>
      <c r="G45" s="7">
        <v>163</v>
      </c>
      <c r="H45" s="8">
        <f t="shared" si="0"/>
        <v>-9.94475138121547</v>
      </c>
      <c r="I45" s="8">
        <f t="shared" si="1"/>
        <v>-100</v>
      </c>
      <c r="J45" s="9">
        <f t="shared" si="2"/>
        <v>-10.43956043956044</v>
      </c>
    </row>
    <row r="46" spans="1:10" ht="15">
      <c r="A46" s="10" t="s">
        <v>39</v>
      </c>
      <c r="B46" s="3">
        <v>244</v>
      </c>
      <c r="C46" s="3">
        <v>1</v>
      </c>
      <c r="D46" s="3">
        <v>245</v>
      </c>
      <c r="E46" s="3">
        <v>50</v>
      </c>
      <c r="F46" s="3">
        <v>0</v>
      </c>
      <c r="G46" s="3">
        <v>50</v>
      </c>
      <c r="H46" s="4">
        <f t="shared" si="0"/>
        <v>-79.50819672131148</v>
      </c>
      <c r="I46" s="4">
        <f t="shared" si="1"/>
        <v>-100</v>
      </c>
      <c r="J46" s="5">
        <f t="shared" si="2"/>
        <v>-79.59183673469387</v>
      </c>
    </row>
    <row r="47" spans="1:10" ht="15">
      <c r="A47" s="6" t="s">
        <v>40</v>
      </c>
      <c r="B47" s="7">
        <v>501</v>
      </c>
      <c r="C47" s="7">
        <v>5</v>
      </c>
      <c r="D47" s="7">
        <v>506</v>
      </c>
      <c r="E47" s="7">
        <v>268</v>
      </c>
      <c r="F47" s="7">
        <v>0</v>
      </c>
      <c r="G47" s="7">
        <v>268</v>
      </c>
      <c r="H47" s="8">
        <f t="shared" si="0"/>
        <v>-46.506986027944116</v>
      </c>
      <c r="I47" s="8">
        <f t="shared" si="1"/>
        <v>-100</v>
      </c>
      <c r="J47" s="9">
        <f t="shared" si="2"/>
        <v>-47.03557312252965</v>
      </c>
    </row>
    <row r="48" spans="1:10" ht="15">
      <c r="A48" s="10" t="s">
        <v>41</v>
      </c>
      <c r="B48" s="3">
        <v>729</v>
      </c>
      <c r="C48" s="3">
        <v>61</v>
      </c>
      <c r="D48" s="3">
        <v>790</v>
      </c>
      <c r="E48" s="3">
        <v>383</v>
      </c>
      <c r="F48" s="3">
        <v>26</v>
      </c>
      <c r="G48" s="3">
        <v>409</v>
      </c>
      <c r="H48" s="4">
        <f t="shared" si="0"/>
        <v>-47.46227709190672</v>
      </c>
      <c r="I48" s="4">
        <f t="shared" si="1"/>
        <v>-57.377049180327866</v>
      </c>
      <c r="J48" s="5">
        <f t="shared" si="2"/>
        <v>-48.22784810126583</v>
      </c>
    </row>
    <row r="49" spans="1:10" ht="15">
      <c r="A49" s="6" t="s">
        <v>42</v>
      </c>
      <c r="B49" s="7">
        <v>32</v>
      </c>
      <c r="C49" s="7">
        <v>0</v>
      </c>
      <c r="D49" s="7">
        <v>32</v>
      </c>
      <c r="E49" s="7">
        <v>30</v>
      </c>
      <c r="F49" s="7">
        <v>0</v>
      </c>
      <c r="G49" s="7">
        <v>30</v>
      </c>
      <c r="H49" s="8">
        <f t="shared" si="0"/>
        <v>-6.25</v>
      </c>
      <c r="I49" s="8">
        <f t="shared" si="1"/>
        <v>0</v>
      </c>
      <c r="J49" s="9">
        <f t="shared" si="2"/>
        <v>-6.25</v>
      </c>
    </row>
    <row r="50" spans="1:10" ht="15">
      <c r="A50" s="10" t="s">
        <v>43</v>
      </c>
      <c r="B50" s="3">
        <v>90</v>
      </c>
      <c r="C50" s="3">
        <v>0</v>
      </c>
      <c r="D50" s="3">
        <v>90</v>
      </c>
      <c r="E50" s="3">
        <v>20</v>
      </c>
      <c r="F50" s="3">
        <v>0</v>
      </c>
      <c r="G50" s="3">
        <v>20</v>
      </c>
      <c r="H50" s="4">
        <f t="shared" si="0"/>
        <v>-77.77777777777779</v>
      </c>
      <c r="I50" s="4">
        <f t="shared" si="1"/>
        <v>0</v>
      </c>
      <c r="J50" s="5">
        <f t="shared" si="2"/>
        <v>-77.77777777777779</v>
      </c>
    </row>
    <row r="51" spans="1:10" ht="15">
      <c r="A51" s="6" t="s">
        <v>44</v>
      </c>
      <c r="B51" s="7">
        <v>233</v>
      </c>
      <c r="C51" s="7">
        <v>0</v>
      </c>
      <c r="D51" s="7">
        <v>233</v>
      </c>
      <c r="E51" s="7">
        <v>165</v>
      </c>
      <c r="F51" s="7">
        <v>0</v>
      </c>
      <c r="G51" s="7">
        <v>165</v>
      </c>
      <c r="H51" s="8">
        <f t="shared" si="0"/>
        <v>-29.184549356223176</v>
      </c>
      <c r="I51" s="8">
        <f t="shared" si="1"/>
        <v>0</v>
      </c>
      <c r="J51" s="9">
        <f t="shared" si="2"/>
        <v>-29.184549356223176</v>
      </c>
    </row>
    <row r="52" spans="1:10" ht="15">
      <c r="A52" s="10" t="s">
        <v>75</v>
      </c>
      <c r="B52" s="3">
        <v>377</v>
      </c>
      <c r="C52" s="3">
        <v>7</v>
      </c>
      <c r="D52" s="3">
        <v>384</v>
      </c>
      <c r="E52" s="3">
        <v>272</v>
      </c>
      <c r="F52" s="3">
        <v>0</v>
      </c>
      <c r="G52" s="3">
        <v>272</v>
      </c>
      <c r="H52" s="4">
        <f t="shared" si="0"/>
        <v>-27.851458885941643</v>
      </c>
      <c r="I52" s="4">
        <f t="shared" si="1"/>
        <v>-100</v>
      </c>
      <c r="J52" s="5">
        <f t="shared" si="2"/>
        <v>-29.166666666666668</v>
      </c>
    </row>
    <row r="53" spans="1:10" ht="15">
      <c r="A53" s="6" t="s">
        <v>45</v>
      </c>
      <c r="B53" s="7">
        <v>172</v>
      </c>
      <c r="C53" s="7">
        <v>0</v>
      </c>
      <c r="D53" s="7">
        <v>172</v>
      </c>
      <c r="E53" s="7">
        <v>198</v>
      </c>
      <c r="F53" s="7">
        <v>0</v>
      </c>
      <c r="G53" s="7">
        <v>198</v>
      </c>
      <c r="H53" s="8">
        <f t="shared" si="0"/>
        <v>15.11627906976744</v>
      </c>
      <c r="I53" s="8">
        <f t="shared" si="1"/>
        <v>0</v>
      </c>
      <c r="J53" s="9">
        <f t="shared" si="2"/>
        <v>15.11627906976744</v>
      </c>
    </row>
    <row r="54" spans="1:10" ht="15">
      <c r="A54" s="10" t="s">
        <v>71</v>
      </c>
      <c r="B54" s="3">
        <v>47</v>
      </c>
      <c r="C54" s="3">
        <v>4</v>
      </c>
      <c r="D54" s="3">
        <v>51</v>
      </c>
      <c r="E54" s="3">
        <v>0</v>
      </c>
      <c r="F54" s="3">
        <v>11</v>
      </c>
      <c r="G54" s="3">
        <v>11</v>
      </c>
      <c r="H54" s="4">
        <f t="shared" si="0"/>
        <v>-100</v>
      </c>
      <c r="I54" s="4">
        <f t="shared" si="1"/>
        <v>175</v>
      </c>
      <c r="J54" s="5">
        <f t="shared" si="2"/>
        <v>-78.43137254901961</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26</v>
      </c>
      <c r="C56" s="3">
        <v>0</v>
      </c>
      <c r="D56" s="3">
        <v>26</v>
      </c>
      <c r="E56" s="3">
        <v>0</v>
      </c>
      <c r="F56" s="3">
        <v>0</v>
      </c>
      <c r="G56" s="3">
        <v>0</v>
      </c>
      <c r="H56" s="4">
        <f t="shared" si="0"/>
        <v>-100</v>
      </c>
      <c r="I56" s="4">
        <f t="shared" si="1"/>
        <v>0</v>
      </c>
      <c r="J56" s="5">
        <f t="shared" si="2"/>
        <v>-100</v>
      </c>
    </row>
    <row r="57" spans="1:10" ht="15">
      <c r="A57" s="6" t="s">
        <v>48</v>
      </c>
      <c r="B57" s="7">
        <v>678</v>
      </c>
      <c r="C57" s="7">
        <v>3</v>
      </c>
      <c r="D57" s="7">
        <v>681</v>
      </c>
      <c r="E57" s="7">
        <v>597</v>
      </c>
      <c r="F57" s="7">
        <v>0</v>
      </c>
      <c r="G57" s="7">
        <v>597</v>
      </c>
      <c r="H57" s="8">
        <f t="shared" si="0"/>
        <v>-11.946902654867257</v>
      </c>
      <c r="I57" s="8">
        <f t="shared" si="1"/>
        <v>-100</v>
      </c>
      <c r="J57" s="9">
        <f t="shared" si="2"/>
        <v>-12.334801762114537</v>
      </c>
    </row>
    <row r="58" spans="1:10" ht="15">
      <c r="A58" s="10" t="s">
        <v>57</v>
      </c>
      <c r="B58" s="3">
        <v>45</v>
      </c>
      <c r="C58" s="3">
        <v>4</v>
      </c>
      <c r="D58" s="3">
        <v>49</v>
      </c>
      <c r="E58" s="3">
        <v>0</v>
      </c>
      <c r="F58" s="3">
        <v>0</v>
      </c>
      <c r="G58" s="3">
        <v>0</v>
      </c>
      <c r="H58" s="4">
        <f t="shared" si="0"/>
        <v>-100</v>
      </c>
      <c r="I58" s="4">
        <f t="shared" si="1"/>
        <v>-100</v>
      </c>
      <c r="J58" s="5">
        <f t="shared" si="2"/>
        <v>-100</v>
      </c>
    </row>
    <row r="59" spans="1:10" ht="15">
      <c r="A59" s="6" t="s">
        <v>58</v>
      </c>
      <c r="B59" s="7">
        <v>12</v>
      </c>
      <c r="C59" s="7">
        <v>0</v>
      </c>
      <c r="D59" s="7">
        <v>12</v>
      </c>
      <c r="E59" s="7">
        <v>0</v>
      </c>
      <c r="F59" s="7">
        <v>0</v>
      </c>
      <c r="G59" s="7">
        <v>0</v>
      </c>
      <c r="H59" s="8">
        <f t="shared" si="0"/>
        <v>-100</v>
      </c>
      <c r="I59" s="8">
        <f t="shared" si="1"/>
        <v>0</v>
      </c>
      <c r="J59" s="9">
        <f t="shared" si="2"/>
        <v>-100</v>
      </c>
    </row>
    <row r="60" spans="1:10" ht="15">
      <c r="A60" s="11" t="s">
        <v>49</v>
      </c>
      <c r="B60" s="22">
        <f>+B61-SUM(B6+B10+B20+B32+B58+B59+B5)</f>
        <v>29846</v>
      </c>
      <c r="C60" s="22">
        <f>+C61-SUM(C6+C10+C20+C32+C58+C59+C5)</f>
        <v>8078</v>
      </c>
      <c r="D60" s="22">
        <f>+D61-SUM(D6+D10+D20+D32+D58+D59+D5)</f>
        <v>37924</v>
      </c>
      <c r="E60" s="22">
        <f>+E61-SUM(E6+E10+E20+E32+E58+E59+E5)</f>
        <v>15437</v>
      </c>
      <c r="F60" s="22">
        <f>+F61-SUM(F6+F10+F20+F32+F58+F59+F5)</f>
        <v>3380</v>
      </c>
      <c r="G60" s="22">
        <f>+G61-SUM(G6+G10+G20+G32+G58+G59+G5)</f>
        <v>18817</v>
      </c>
      <c r="H60" s="23">
        <f>+_xlfn.IFERROR(((E60-B60)/B60)*100,0)</f>
        <v>-48.27782617436172</v>
      </c>
      <c r="I60" s="23">
        <f>+_xlfn.IFERROR(((F60-C60)/C60)*100,0)</f>
        <v>-58.15795989106214</v>
      </c>
      <c r="J60" s="23">
        <f>+_xlfn.IFERROR(((G60-D60)/D60)*100,0)</f>
        <v>-50.38234363463769</v>
      </c>
    </row>
    <row r="61" spans="1:10" ht="15">
      <c r="A61" s="14" t="s">
        <v>50</v>
      </c>
      <c r="B61" s="24">
        <f>SUM(B4:B59)</f>
        <v>48768</v>
      </c>
      <c r="C61" s="24">
        <f>SUM(C4:C59)</f>
        <v>42715</v>
      </c>
      <c r="D61" s="24">
        <f>SUM(D4:D59)</f>
        <v>91483</v>
      </c>
      <c r="E61" s="24">
        <f>SUM(E4:E59)</f>
        <v>25324</v>
      </c>
      <c r="F61" s="24">
        <f>SUM(F4:F59)</f>
        <v>18464</v>
      </c>
      <c r="G61" s="24">
        <f>SUM(G4:G59)</f>
        <v>43788</v>
      </c>
      <c r="H61" s="25">
        <f>+_xlfn.IFERROR(((E61-B61)/B61)*100,0)</f>
        <v>-48.07250656167979</v>
      </c>
      <c r="I61" s="25">
        <f>+_xlfn.IFERROR(((F61-C61)/C61)*100,0)</f>
        <v>-56.77396699051855</v>
      </c>
      <c r="J61" s="25">
        <f>+_xlfn.IFERROR(((G61-D61)/D61)*100,0)</f>
        <v>-52.13536941289638</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O50" sqref="O50"/>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77</v>
      </c>
      <c r="C2" s="53"/>
      <c r="D2" s="53"/>
      <c r="E2" s="53" t="s">
        <v>76</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383</v>
      </c>
      <c r="C4" s="3">
        <v>50832</v>
      </c>
      <c r="D4" s="3">
        <v>51215</v>
      </c>
      <c r="E4" s="3">
        <v>291</v>
      </c>
      <c r="F4" s="3">
        <v>71212</v>
      </c>
      <c r="G4" s="3">
        <v>71503</v>
      </c>
      <c r="H4" s="4">
        <f>+_xlfn.IFERROR(((E4-B4)/B4)*100,0)</f>
        <v>-24.02088772845953</v>
      </c>
      <c r="I4" s="4">
        <f>+_xlfn.IFERROR(((F4-C4)/C4)*100,0)</f>
        <v>40.09285489455461</v>
      </c>
      <c r="J4" s="5">
        <f>+_xlfn.IFERROR(((G4-D4)/D4)*100,0)</f>
        <v>39.61339451332617</v>
      </c>
    </row>
    <row r="5" spans="1:10" ht="15">
      <c r="A5" s="6" t="s">
        <v>69</v>
      </c>
      <c r="B5" s="7">
        <v>11510</v>
      </c>
      <c r="C5" s="7">
        <v>130878</v>
      </c>
      <c r="D5" s="7">
        <v>142388</v>
      </c>
      <c r="E5" s="7">
        <v>6587</v>
      </c>
      <c r="F5" s="7">
        <v>74671</v>
      </c>
      <c r="G5" s="7">
        <v>81258</v>
      </c>
      <c r="H5" s="8">
        <f>+_xlfn.IFERROR(((E5-B5)/B5)*100,0)</f>
        <v>-42.771503040834055</v>
      </c>
      <c r="I5" s="8">
        <f>+_xlfn.IFERROR(((F5-C5)/C5)*100,0)</f>
        <v>-42.94610247711609</v>
      </c>
      <c r="J5" s="9">
        <f>+_xlfn.IFERROR(((G5-D5)/D5)*100,0)</f>
        <v>-42.93198865072899</v>
      </c>
    </row>
    <row r="6" spans="1:10" ht="15">
      <c r="A6" s="10" t="s">
        <v>53</v>
      </c>
      <c r="B6" s="3">
        <v>11258</v>
      </c>
      <c r="C6" s="3">
        <v>15353</v>
      </c>
      <c r="D6" s="3">
        <v>26611</v>
      </c>
      <c r="E6" s="3">
        <v>7844</v>
      </c>
      <c r="F6" s="3">
        <v>1104</v>
      </c>
      <c r="G6" s="3">
        <v>8948</v>
      </c>
      <c r="H6" s="4">
        <f aca="true" t="shared" si="0" ref="H6:H59">+_xlfn.IFERROR(((E6-B6)/B6)*100,0)</f>
        <v>-30.325102149582516</v>
      </c>
      <c r="I6" s="4">
        <f aca="true" t="shared" si="1" ref="I6:I60">+_xlfn.IFERROR(((F6-C6)/C6)*100,0)</f>
        <v>-92.80922295316876</v>
      </c>
      <c r="J6" s="5">
        <f aca="true" t="shared" si="2" ref="J6:J60">+_xlfn.IFERROR(((G6-D6)/D6)*100,0)</f>
        <v>-66.37480741046934</v>
      </c>
    </row>
    <row r="7" spans="1:10" ht="15">
      <c r="A7" s="6" t="s">
        <v>6</v>
      </c>
      <c r="B7" s="7">
        <v>3644</v>
      </c>
      <c r="C7" s="7">
        <v>2888</v>
      </c>
      <c r="D7" s="7">
        <v>6532</v>
      </c>
      <c r="E7" s="7">
        <v>2962</v>
      </c>
      <c r="F7" s="7">
        <v>591</v>
      </c>
      <c r="G7" s="7">
        <v>3553</v>
      </c>
      <c r="H7" s="8">
        <f t="shared" si="0"/>
        <v>-18.71569703622393</v>
      </c>
      <c r="I7" s="8">
        <f t="shared" si="1"/>
        <v>-79.53601108033241</v>
      </c>
      <c r="J7" s="9">
        <f t="shared" si="2"/>
        <v>-45.6062461726883</v>
      </c>
    </row>
    <row r="8" spans="1:10" ht="15">
      <c r="A8" s="10" t="s">
        <v>7</v>
      </c>
      <c r="B8" s="3">
        <v>7845</v>
      </c>
      <c r="C8" s="3">
        <v>2883</v>
      </c>
      <c r="D8" s="3">
        <v>10728</v>
      </c>
      <c r="E8" s="3">
        <v>4721</v>
      </c>
      <c r="F8" s="3">
        <v>653</v>
      </c>
      <c r="G8" s="3">
        <v>5374</v>
      </c>
      <c r="H8" s="4">
        <f t="shared" si="0"/>
        <v>-39.82154238368388</v>
      </c>
      <c r="I8" s="4">
        <f t="shared" si="1"/>
        <v>-77.34998265695457</v>
      </c>
      <c r="J8" s="5">
        <f t="shared" si="2"/>
        <v>-49.90678598061148</v>
      </c>
    </row>
    <row r="9" spans="1:10" ht="15">
      <c r="A9" s="6" t="s">
        <v>8</v>
      </c>
      <c r="B9" s="7">
        <v>4628</v>
      </c>
      <c r="C9" s="7">
        <v>5731</v>
      </c>
      <c r="D9" s="7">
        <v>10359</v>
      </c>
      <c r="E9" s="7">
        <v>1874</v>
      </c>
      <c r="F9" s="7">
        <v>1423</v>
      </c>
      <c r="G9" s="7">
        <v>3297</v>
      </c>
      <c r="H9" s="8">
        <f t="shared" si="0"/>
        <v>-59.50734658599826</v>
      </c>
      <c r="I9" s="8">
        <f t="shared" si="1"/>
        <v>-75.17012737742105</v>
      </c>
      <c r="J9" s="9">
        <f t="shared" si="2"/>
        <v>-68.17260353315957</v>
      </c>
    </row>
    <row r="10" spans="1:10" ht="15">
      <c r="A10" s="10" t="s">
        <v>54</v>
      </c>
      <c r="B10" s="3">
        <v>238</v>
      </c>
      <c r="C10" s="3">
        <v>55</v>
      </c>
      <c r="D10" s="3">
        <v>293</v>
      </c>
      <c r="E10" s="3">
        <v>142</v>
      </c>
      <c r="F10" s="3">
        <v>58</v>
      </c>
      <c r="G10" s="3">
        <v>200</v>
      </c>
      <c r="H10" s="4">
        <f t="shared" si="0"/>
        <v>-40.33613445378151</v>
      </c>
      <c r="I10" s="4">
        <f t="shared" si="1"/>
        <v>5.454545454545454</v>
      </c>
      <c r="J10" s="5">
        <f t="shared" si="2"/>
        <v>-31.74061433447099</v>
      </c>
    </row>
    <row r="11" spans="1:10" ht="15">
      <c r="A11" s="6" t="s">
        <v>9</v>
      </c>
      <c r="B11" s="7">
        <v>497</v>
      </c>
      <c r="C11" s="7">
        <v>8</v>
      </c>
      <c r="D11" s="7">
        <v>505</v>
      </c>
      <c r="E11" s="7">
        <v>267</v>
      </c>
      <c r="F11" s="7">
        <v>1</v>
      </c>
      <c r="G11" s="7">
        <v>268</v>
      </c>
      <c r="H11" s="8">
        <f t="shared" si="0"/>
        <v>-46.27766599597585</v>
      </c>
      <c r="I11" s="8">
        <f t="shared" si="1"/>
        <v>-87.5</v>
      </c>
      <c r="J11" s="9">
        <f t="shared" si="2"/>
        <v>-46.930693069306926</v>
      </c>
    </row>
    <row r="12" spans="1:10" ht="15">
      <c r="A12" s="10" t="s">
        <v>10</v>
      </c>
      <c r="B12" s="3">
        <v>599</v>
      </c>
      <c r="C12" s="3">
        <v>0</v>
      </c>
      <c r="D12" s="3">
        <v>599</v>
      </c>
      <c r="E12" s="3">
        <v>331</v>
      </c>
      <c r="F12" s="3">
        <v>0</v>
      </c>
      <c r="G12" s="3">
        <v>331</v>
      </c>
      <c r="H12" s="4">
        <f t="shared" si="0"/>
        <v>-44.74123539232053</v>
      </c>
      <c r="I12" s="4">
        <f t="shared" si="1"/>
        <v>0</v>
      </c>
      <c r="J12" s="5">
        <f t="shared" si="2"/>
        <v>-44.74123539232053</v>
      </c>
    </row>
    <row r="13" spans="1:10" ht="15">
      <c r="A13" s="6" t="s">
        <v>11</v>
      </c>
      <c r="B13" s="7">
        <v>2939</v>
      </c>
      <c r="C13" s="7">
        <v>734</v>
      </c>
      <c r="D13" s="7">
        <v>3673</v>
      </c>
      <c r="E13" s="7">
        <v>1717</v>
      </c>
      <c r="F13" s="7">
        <v>114</v>
      </c>
      <c r="G13" s="7">
        <v>1831</v>
      </c>
      <c r="H13" s="8">
        <f t="shared" si="0"/>
        <v>-41.57876828853351</v>
      </c>
      <c r="I13" s="8">
        <f t="shared" si="1"/>
        <v>-84.46866485013625</v>
      </c>
      <c r="J13" s="9">
        <f t="shared" si="2"/>
        <v>-50.149741355839915</v>
      </c>
    </row>
    <row r="14" spans="1:10" ht="15">
      <c r="A14" s="10" t="s">
        <v>12</v>
      </c>
      <c r="B14" s="3">
        <v>2016</v>
      </c>
      <c r="C14" s="3">
        <v>187</v>
      </c>
      <c r="D14" s="3">
        <v>2203</v>
      </c>
      <c r="E14" s="3">
        <v>986</v>
      </c>
      <c r="F14" s="3">
        <v>10</v>
      </c>
      <c r="G14" s="3">
        <v>996</v>
      </c>
      <c r="H14" s="4">
        <f t="shared" si="0"/>
        <v>-51.091269841269835</v>
      </c>
      <c r="I14" s="4">
        <f t="shared" si="1"/>
        <v>-94.6524064171123</v>
      </c>
      <c r="J14" s="5">
        <f t="shared" si="2"/>
        <v>-54.78892419428053</v>
      </c>
    </row>
    <row r="15" spans="1:10" ht="15">
      <c r="A15" s="6" t="s">
        <v>13</v>
      </c>
      <c r="B15" s="7">
        <v>617</v>
      </c>
      <c r="C15" s="7">
        <v>15</v>
      </c>
      <c r="D15" s="7">
        <v>632</v>
      </c>
      <c r="E15" s="7">
        <v>545</v>
      </c>
      <c r="F15" s="7">
        <v>35</v>
      </c>
      <c r="G15" s="7">
        <v>580</v>
      </c>
      <c r="H15" s="8">
        <f t="shared" si="0"/>
        <v>-11.66936790923825</v>
      </c>
      <c r="I15" s="8">
        <f t="shared" si="1"/>
        <v>133.33333333333331</v>
      </c>
      <c r="J15" s="9">
        <f t="shared" si="2"/>
        <v>-8.227848101265822</v>
      </c>
    </row>
    <row r="16" spans="1:10" ht="15">
      <c r="A16" s="10" t="s">
        <v>14</v>
      </c>
      <c r="B16" s="3">
        <v>1551</v>
      </c>
      <c r="C16" s="3">
        <v>431</v>
      </c>
      <c r="D16" s="3">
        <v>1982</v>
      </c>
      <c r="E16" s="3">
        <v>940</v>
      </c>
      <c r="F16" s="3">
        <v>7</v>
      </c>
      <c r="G16" s="3">
        <v>947</v>
      </c>
      <c r="H16" s="4">
        <f t="shared" si="0"/>
        <v>-39.39393939393939</v>
      </c>
      <c r="I16" s="4">
        <f t="shared" si="1"/>
        <v>-98.37587006960557</v>
      </c>
      <c r="J16" s="5">
        <f t="shared" si="2"/>
        <v>-52.21997981836529</v>
      </c>
    </row>
    <row r="17" spans="1:10" ht="15">
      <c r="A17" s="6" t="s">
        <v>15</v>
      </c>
      <c r="B17" s="7">
        <v>177</v>
      </c>
      <c r="C17" s="7">
        <v>2</v>
      </c>
      <c r="D17" s="7">
        <v>179</v>
      </c>
      <c r="E17" s="7">
        <v>85</v>
      </c>
      <c r="F17" s="7">
        <v>0</v>
      </c>
      <c r="G17" s="7">
        <v>85</v>
      </c>
      <c r="H17" s="8">
        <f t="shared" si="0"/>
        <v>-51.9774011299435</v>
      </c>
      <c r="I17" s="8">
        <f t="shared" si="1"/>
        <v>-100</v>
      </c>
      <c r="J17" s="9">
        <f t="shared" si="2"/>
        <v>-52.513966480446925</v>
      </c>
    </row>
    <row r="18" spans="1:10" ht="15">
      <c r="A18" s="10" t="s">
        <v>16</v>
      </c>
      <c r="B18" s="3">
        <v>215</v>
      </c>
      <c r="C18" s="3">
        <v>0</v>
      </c>
      <c r="D18" s="3">
        <v>215</v>
      </c>
      <c r="E18" s="3">
        <v>153</v>
      </c>
      <c r="F18" s="3">
        <v>0</v>
      </c>
      <c r="G18" s="3">
        <v>153</v>
      </c>
      <c r="H18" s="4">
        <f t="shared" si="0"/>
        <v>-28.837209302325583</v>
      </c>
      <c r="I18" s="4">
        <f t="shared" si="1"/>
        <v>0</v>
      </c>
      <c r="J18" s="5">
        <f t="shared" si="2"/>
        <v>-28.837209302325583</v>
      </c>
    </row>
    <row r="19" spans="1:10" ht="15">
      <c r="A19" s="6" t="s">
        <v>17</v>
      </c>
      <c r="B19" s="7">
        <v>100</v>
      </c>
      <c r="C19" s="7">
        <v>11</v>
      </c>
      <c r="D19" s="7">
        <v>111</v>
      </c>
      <c r="E19" s="7">
        <v>62</v>
      </c>
      <c r="F19" s="7">
        <v>0</v>
      </c>
      <c r="G19" s="7">
        <v>62</v>
      </c>
      <c r="H19" s="8">
        <f t="shared" si="0"/>
        <v>-38</v>
      </c>
      <c r="I19" s="8">
        <f t="shared" si="1"/>
        <v>-100</v>
      </c>
      <c r="J19" s="9">
        <f t="shared" si="2"/>
        <v>-44.14414414414414</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91</v>
      </c>
      <c r="C21" s="7">
        <v>0</v>
      </c>
      <c r="D21" s="7">
        <v>91</v>
      </c>
      <c r="E21" s="7">
        <v>57</v>
      </c>
      <c r="F21" s="7">
        <v>0</v>
      </c>
      <c r="G21" s="7">
        <v>57</v>
      </c>
      <c r="H21" s="8">
        <f t="shared" si="0"/>
        <v>-37.362637362637365</v>
      </c>
      <c r="I21" s="8">
        <f t="shared" si="1"/>
        <v>0</v>
      </c>
      <c r="J21" s="9">
        <f t="shared" si="2"/>
        <v>-37.362637362637365</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402</v>
      </c>
      <c r="C23" s="7">
        <v>2</v>
      </c>
      <c r="D23" s="7">
        <v>404</v>
      </c>
      <c r="E23" s="7">
        <v>337</v>
      </c>
      <c r="F23" s="7">
        <v>0</v>
      </c>
      <c r="G23" s="7">
        <v>337</v>
      </c>
      <c r="H23" s="8">
        <f t="shared" si="0"/>
        <v>-16.169154228855724</v>
      </c>
      <c r="I23" s="8">
        <f t="shared" si="1"/>
        <v>-100</v>
      </c>
      <c r="J23" s="9">
        <f t="shared" si="2"/>
        <v>-16.584158415841586</v>
      </c>
    </row>
    <row r="24" spans="1:10" ht="15">
      <c r="A24" s="10" t="s">
        <v>21</v>
      </c>
      <c r="B24" s="3">
        <v>154</v>
      </c>
      <c r="C24" s="3">
        <v>0</v>
      </c>
      <c r="D24" s="3">
        <v>154</v>
      </c>
      <c r="E24" s="3">
        <v>103</v>
      </c>
      <c r="F24" s="3">
        <v>0</v>
      </c>
      <c r="G24" s="3">
        <v>103</v>
      </c>
      <c r="H24" s="4">
        <f t="shared" si="0"/>
        <v>-33.116883116883116</v>
      </c>
      <c r="I24" s="4">
        <f t="shared" si="1"/>
        <v>0</v>
      </c>
      <c r="J24" s="5">
        <f t="shared" si="2"/>
        <v>-33.116883116883116</v>
      </c>
    </row>
    <row r="25" spans="1:10" ht="15">
      <c r="A25" s="6" t="s">
        <v>22</v>
      </c>
      <c r="B25" s="7">
        <v>183</v>
      </c>
      <c r="C25" s="7">
        <v>90</v>
      </c>
      <c r="D25" s="7">
        <v>273</v>
      </c>
      <c r="E25" s="7">
        <v>5</v>
      </c>
      <c r="F25" s="7">
        <v>0</v>
      </c>
      <c r="G25" s="7">
        <v>5</v>
      </c>
      <c r="H25" s="8">
        <f t="shared" si="0"/>
        <v>-97.26775956284153</v>
      </c>
      <c r="I25" s="8">
        <f t="shared" si="1"/>
        <v>-100</v>
      </c>
      <c r="J25" s="9">
        <f t="shared" si="2"/>
        <v>-98.16849816849816</v>
      </c>
    </row>
    <row r="26" spans="1:10" ht="15">
      <c r="A26" s="10" t="s">
        <v>23</v>
      </c>
      <c r="B26" s="3">
        <v>68</v>
      </c>
      <c r="C26" s="3">
        <v>12</v>
      </c>
      <c r="D26" s="3">
        <v>80</v>
      </c>
      <c r="E26" s="3">
        <v>30</v>
      </c>
      <c r="F26" s="3">
        <v>0</v>
      </c>
      <c r="G26" s="3">
        <v>30</v>
      </c>
      <c r="H26" s="4">
        <f t="shared" si="0"/>
        <v>-55.88235294117647</v>
      </c>
      <c r="I26" s="4">
        <f t="shared" si="1"/>
        <v>-100</v>
      </c>
      <c r="J26" s="5">
        <f t="shared" si="2"/>
        <v>-62.5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385</v>
      </c>
      <c r="C28" s="3">
        <v>59</v>
      </c>
      <c r="D28" s="3">
        <v>444</v>
      </c>
      <c r="E28" s="3">
        <v>149</v>
      </c>
      <c r="F28" s="3">
        <v>13</v>
      </c>
      <c r="G28" s="3">
        <v>162</v>
      </c>
      <c r="H28" s="4">
        <f t="shared" si="0"/>
        <v>-61.298701298701296</v>
      </c>
      <c r="I28" s="4">
        <f t="shared" si="1"/>
        <v>-77.96610169491525</v>
      </c>
      <c r="J28" s="5">
        <f t="shared" si="2"/>
        <v>-63.51351351351351</v>
      </c>
    </row>
    <row r="29" spans="1:10" ht="15">
      <c r="A29" s="6" t="s">
        <v>26</v>
      </c>
      <c r="B29" s="7">
        <v>1153</v>
      </c>
      <c r="C29" s="7">
        <v>55</v>
      </c>
      <c r="D29" s="7">
        <v>1208</v>
      </c>
      <c r="E29" s="7">
        <v>718</v>
      </c>
      <c r="F29" s="7">
        <v>0</v>
      </c>
      <c r="G29" s="7">
        <v>718</v>
      </c>
      <c r="H29" s="8">
        <f t="shared" si="0"/>
        <v>-37.72766695576756</v>
      </c>
      <c r="I29" s="8">
        <f t="shared" si="1"/>
        <v>-100</v>
      </c>
      <c r="J29" s="9">
        <f t="shared" si="2"/>
        <v>-40.562913907284766</v>
      </c>
    </row>
    <row r="30" spans="1:10" ht="15">
      <c r="A30" s="10" t="s">
        <v>27</v>
      </c>
      <c r="B30" s="3">
        <v>641</v>
      </c>
      <c r="C30" s="3">
        <v>39</v>
      </c>
      <c r="D30" s="3">
        <v>680</v>
      </c>
      <c r="E30" s="3">
        <v>350</v>
      </c>
      <c r="F30" s="3">
        <v>0</v>
      </c>
      <c r="G30" s="3">
        <v>350</v>
      </c>
      <c r="H30" s="4">
        <f t="shared" si="0"/>
        <v>-45.39781591263651</v>
      </c>
      <c r="I30" s="4">
        <f t="shared" si="1"/>
        <v>-100</v>
      </c>
      <c r="J30" s="5">
        <f t="shared" si="2"/>
        <v>-48.529411764705884</v>
      </c>
    </row>
    <row r="31" spans="1:10" ht="15">
      <c r="A31" s="6" t="s">
        <v>28</v>
      </c>
      <c r="B31" s="7">
        <v>290</v>
      </c>
      <c r="C31" s="7">
        <v>2</v>
      </c>
      <c r="D31" s="7">
        <v>292</v>
      </c>
      <c r="E31" s="7">
        <v>145</v>
      </c>
      <c r="F31" s="7">
        <v>0</v>
      </c>
      <c r="G31" s="7">
        <v>145</v>
      </c>
      <c r="H31" s="8">
        <f t="shared" si="0"/>
        <v>-50</v>
      </c>
      <c r="I31" s="8">
        <f t="shared" si="1"/>
        <v>-100</v>
      </c>
      <c r="J31" s="9">
        <f t="shared" si="2"/>
        <v>-50.34246575342466</v>
      </c>
    </row>
    <row r="32" spans="1:10" ht="15">
      <c r="A32" s="10" t="s">
        <v>56</v>
      </c>
      <c r="B32" s="3">
        <v>0</v>
      </c>
      <c r="C32" s="3">
        <v>104</v>
      </c>
      <c r="D32" s="3">
        <v>104</v>
      </c>
      <c r="E32" s="3">
        <v>0</v>
      </c>
      <c r="F32" s="3">
        <v>61</v>
      </c>
      <c r="G32" s="3">
        <v>61</v>
      </c>
      <c r="H32" s="4">
        <f t="shared" si="0"/>
        <v>0</v>
      </c>
      <c r="I32" s="4">
        <f t="shared" si="1"/>
        <v>-41.34615384615385</v>
      </c>
      <c r="J32" s="5">
        <f t="shared" si="2"/>
        <v>-41.34615384615385</v>
      </c>
    </row>
    <row r="33" spans="1:10" ht="15">
      <c r="A33" s="6" t="s">
        <v>68</v>
      </c>
      <c r="B33" s="7">
        <v>40</v>
      </c>
      <c r="C33" s="7">
        <v>0</v>
      </c>
      <c r="D33" s="7">
        <v>40</v>
      </c>
      <c r="E33" s="7">
        <v>35</v>
      </c>
      <c r="F33" s="7">
        <v>0</v>
      </c>
      <c r="G33" s="7">
        <v>35</v>
      </c>
      <c r="H33" s="8">
        <f t="shared" si="0"/>
        <v>-12.5</v>
      </c>
      <c r="I33" s="8">
        <f t="shared" si="1"/>
        <v>0</v>
      </c>
      <c r="J33" s="9">
        <f t="shared" si="2"/>
        <v>-12.5</v>
      </c>
    </row>
    <row r="34" spans="1:10" ht="15">
      <c r="A34" s="10" t="s">
        <v>29</v>
      </c>
      <c r="B34" s="3">
        <v>793</v>
      </c>
      <c r="C34" s="3">
        <v>296</v>
      </c>
      <c r="D34" s="3">
        <v>1089</v>
      </c>
      <c r="E34" s="3">
        <v>460</v>
      </c>
      <c r="F34" s="3">
        <v>41</v>
      </c>
      <c r="G34" s="3">
        <v>501</v>
      </c>
      <c r="H34" s="4">
        <f t="shared" si="0"/>
        <v>-41.992433795712486</v>
      </c>
      <c r="I34" s="4">
        <f t="shared" si="1"/>
        <v>-86.14864864864865</v>
      </c>
      <c r="J34" s="5">
        <f t="shared" si="2"/>
        <v>-53.994490358126725</v>
      </c>
    </row>
    <row r="35" spans="1:10" ht="15">
      <c r="A35" s="6" t="s">
        <v>67</v>
      </c>
      <c r="B35" s="7">
        <v>186</v>
      </c>
      <c r="C35" s="7">
        <v>0</v>
      </c>
      <c r="D35" s="7">
        <v>186</v>
      </c>
      <c r="E35" s="7">
        <v>80</v>
      </c>
      <c r="F35" s="7">
        <v>0</v>
      </c>
      <c r="G35" s="7">
        <v>80</v>
      </c>
      <c r="H35" s="8">
        <f t="shared" si="0"/>
        <v>-56.98924731182796</v>
      </c>
      <c r="I35" s="8">
        <f t="shared" si="1"/>
        <v>0</v>
      </c>
      <c r="J35" s="9">
        <f t="shared" si="2"/>
        <v>-56.98924731182796</v>
      </c>
    </row>
    <row r="36" spans="1:10" ht="15">
      <c r="A36" s="10" t="s">
        <v>30</v>
      </c>
      <c r="B36" s="3">
        <v>63</v>
      </c>
      <c r="C36" s="3">
        <v>31</v>
      </c>
      <c r="D36" s="3">
        <v>94</v>
      </c>
      <c r="E36" s="3">
        <v>8</v>
      </c>
      <c r="F36" s="3">
        <v>0</v>
      </c>
      <c r="G36" s="3">
        <v>8</v>
      </c>
      <c r="H36" s="4">
        <f t="shared" si="0"/>
        <v>-87.3015873015873</v>
      </c>
      <c r="I36" s="4">
        <f t="shared" si="1"/>
        <v>-100</v>
      </c>
      <c r="J36" s="5">
        <f t="shared" si="2"/>
        <v>-91.48936170212765</v>
      </c>
    </row>
    <row r="37" spans="1:10" ht="15">
      <c r="A37" s="6" t="s">
        <v>31</v>
      </c>
      <c r="B37" s="7">
        <v>187</v>
      </c>
      <c r="C37" s="7">
        <v>10</v>
      </c>
      <c r="D37" s="7">
        <v>197</v>
      </c>
      <c r="E37" s="7">
        <v>78</v>
      </c>
      <c r="F37" s="7">
        <v>0</v>
      </c>
      <c r="G37" s="7">
        <v>78</v>
      </c>
      <c r="H37" s="8">
        <f t="shared" si="0"/>
        <v>-58.288770053475936</v>
      </c>
      <c r="I37" s="8">
        <f t="shared" si="1"/>
        <v>-100</v>
      </c>
      <c r="J37" s="9">
        <f t="shared" si="2"/>
        <v>-60.40609137055838</v>
      </c>
    </row>
    <row r="38" spans="1:10" ht="15">
      <c r="A38" s="10" t="s">
        <v>32</v>
      </c>
      <c r="B38" s="3">
        <v>507</v>
      </c>
      <c r="C38" s="3">
        <v>0</v>
      </c>
      <c r="D38" s="3">
        <v>507</v>
      </c>
      <c r="E38" s="3">
        <v>330</v>
      </c>
      <c r="F38" s="3">
        <v>0</v>
      </c>
      <c r="G38" s="3">
        <v>330</v>
      </c>
      <c r="H38" s="4">
        <f t="shared" si="0"/>
        <v>-34.9112426035503</v>
      </c>
      <c r="I38" s="4">
        <f t="shared" si="1"/>
        <v>0</v>
      </c>
      <c r="J38" s="5">
        <f t="shared" si="2"/>
        <v>-34.9112426035503</v>
      </c>
    </row>
    <row r="39" spans="1:10" ht="15">
      <c r="A39" s="6" t="s">
        <v>33</v>
      </c>
      <c r="B39" s="7">
        <v>41</v>
      </c>
      <c r="C39" s="7">
        <v>15</v>
      </c>
      <c r="D39" s="7">
        <v>56</v>
      </c>
      <c r="E39" s="7">
        <v>10</v>
      </c>
      <c r="F39" s="7">
        <v>0</v>
      </c>
      <c r="G39" s="7">
        <v>10</v>
      </c>
      <c r="H39" s="8">
        <f t="shared" si="0"/>
        <v>-75.60975609756098</v>
      </c>
      <c r="I39" s="8">
        <f t="shared" si="1"/>
        <v>-100</v>
      </c>
      <c r="J39" s="9">
        <f t="shared" si="2"/>
        <v>-82.14285714285714</v>
      </c>
    </row>
    <row r="40" spans="1:10" ht="15">
      <c r="A40" s="10" t="s">
        <v>34</v>
      </c>
      <c r="B40" s="3">
        <v>1465</v>
      </c>
      <c r="C40" s="3">
        <v>540</v>
      </c>
      <c r="D40" s="3">
        <v>2005</v>
      </c>
      <c r="E40" s="3">
        <v>697</v>
      </c>
      <c r="F40" s="3">
        <v>232</v>
      </c>
      <c r="G40" s="3">
        <v>929</v>
      </c>
      <c r="H40" s="4">
        <f t="shared" si="0"/>
        <v>-52.42320819112628</v>
      </c>
      <c r="I40" s="4">
        <f t="shared" si="1"/>
        <v>-57.03703703703704</v>
      </c>
      <c r="J40" s="5">
        <f t="shared" si="2"/>
        <v>-53.66583541147132</v>
      </c>
    </row>
    <row r="41" spans="1:10" ht="15">
      <c r="A41" s="6" t="s">
        <v>35</v>
      </c>
      <c r="B41" s="7">
        <v>41</v>
      </c>
      <c r="C41" s="7">
        <v>4</v>
      </c>
      <c r="D41" s="7">
        <v>45</v>
      </c>
      <c r="E41" s="7">
        <v>0</v>
      </c>
      <c r="F41" s="7">
        <v>0</v>
      </c>
      <c r="G41" s="7">
        <v>0</v>
      </c>
      <c r="H41" s="8">
        <f t="shared" si="0"/>
        <v>-100</v>
      </c>
      <c r="I41" s="8">
        <f t="shared" si="1"/>
        <v>-100</v>
      </c>
      <c r="J41" s="9">
        <f t="shared" si="2"/>
        <v>-100</v>
      </c>
    </row>
    <row r="42" spans="1:10" ht="15">
      <c r="A42" s="10" t="s">
        <v>36</v>
      </c>
      <c r="B42" s="3">
        <v>565</v>
      </c>
      <c r="C42" s="3">
        <v>138</v>
      </c>
      <c r="D42" s="3">
        <v>703</v>
      </c>
      <c r="E42" s="3">
        <v>297</v>
      </c>
      <c r="F42" s="3">
        <v>25</v>
      </c>
      <c r="G42" s="3">
        <v>322</v>
      </c>
      <c r="H42" s="4">
        <f t="shared" si="0"/>
        <v>-47.43362831858407</v>
      </c>
      <c r="I42" s="4">
        <f t="shared" si="1"/>
        <v>-81.88405797101449</v>
      </c>
      <c r="J42" s="5">
        <f t="shared" si="2"/>
        <v>-54.19630156472262</v>
      </c>
    </row>
    <row r="43" spans="1:10" ht="15">
      <c r="A43" s="6" t="s">
        <v>37</v>
      </c>
      <c r="B43" s="7">
        <v>582</v>
      </c>
      <c r="C43" s="7">
        <v>10</v>
      </c>
      <c r="D43" s="7">
        <v>592</v>
      </c>
      <c r="E43" s="7">
        <v>295</v>
      </c>
      <c r="F43" s="7">
        <v>0</v>
      </c>
      <c r="G43" s="7">
        <v>295</v>
      </c>
      <c r="H43" s="8">
        <f t="shared" si="0"/>
        <v>-49.312714776632305</v>
      </c>
      <c r="I43" s="8">
        <f t="shared" si="1"/>
        <v>-100</v>
      </c>
      <c r="J43" s="9">
        <f t="shared" si="2"/>
        <v>-50.16891891891891</v>
      </c>
    </row>
    <row r="44" spans="1:10" ht="15">
      <c r="A44" s="10" t="s">
        <v>38</v>
      </c>
      <c r="B44" s="3">
        <v>416</v>
      </c>
      <c r="C44" s="3">
        <v>0</v>
      </c>
      <c r="D44" s="3">
        <v>416</v>
      </c>
      <c r="E44" s="3">
        <v>316</v>
      </c>
      <c r="F44" s="3">
        <v>0</v>
      </c>
      <c r="G44" s="3">
        <v>316</v>
      </c>
      <c r="H44" s="4">
        <f t="shared" si="0"/>
        <v>-24.03846153846154</v>
      </c>
      <c r="I44" s="4">
        <f t="shared" si="1"/>
        <v>0</v>
      </c>
      <c r="J44" s="5">
        <f t="shared" si="2"/>
        <v>-24.03846153846154</v>
      </c>
    </row>
    <row r="45" spans="1:10" ht="15">
      <c r="A45" s="6" t="s">
        <v>70</v>
      </c>
      <c r="B45" s="7">
        <v>255</v>
      </c>
      <c r="C45" s="7">
        <v>2</v>
      </c>
      <c r="D45" s="7">
        <v>257</v>
      </c>
      <c r="E45" s="7">
        <v>211</v>
      </c>
      <c r="F45" s="7">
        <v>0</v>
      </c>
      <c r="G45" s="7">
        <v>211</v>
      </c>
      <c r="H45" s="8">
        <f t="shared" si="0"/>
        <v>-17.254901960784313</v>
      </c>
      <c r="I45" s="8">
        <f t="shared" si="1"/>
        <v>-100</v>
      </c>
      <c r="J45" s="9">
        <f t="shared" si="2"/>
        <v>-17.898832684824903</v>
      </c>
    </row>
    <row r="46" spans="1:10" ht="15">
      <c r="A46" s="10" t="s">
        <v>39</v>
      </c>
      <c r="B46" s="3">
        <v>319</v>
      </c>
      <c r="C46" s="3">
        <v>1</v>
      </c>
      <c r="D46" s="3">
        <v>320</v>
      </c>
      <c r="E46" s="3">
        <v>44</v>
      </c>
      <c r="F46" s="3">
        <v>0</v>
      </c>
      <c r="G46" s="3">
        <v>44</v>
      </c>
      <c r="H46" s="4">
        <f t="shared" si="0"/>
        <v>-86.20689655172413</v>
      </c>
      <c r="I46" s="4">
        <f t="shared" si="1"/>
        <v>-100</v>
      </c>
      <c r="J46" s="5">
        <f t="shared" si="2"/>
        <v>-86.25</v>
      </c>
    </row>
    <row r="47" spans="1:10" ht="15">
      <c r="A47" s="6" t="s">
        <v>40</v>
      </c>
      <c r="B47" s="7">
        <v>605</v>
      </c>
      <c r="C47" s="7">
        <v>8</v>
      </c>
      <c r="D47" s="7">
        <v>613</v>
      </c>
      <c r="E47" s="7">
        <v>305</v>
      </c>
      <c r="F47" s="7">
        <v>0</v>
      </c>
      <c r="G47" s="7">
        <v>305</v>
      </c>
      <c r="H47" s="8">
        <f t="shared" si="0"/>
        <v>-49.586776859504134</v>
      </c>
      <c r="I47" s="8">
        <f t="shared" si="1"/>
        <v>-100</v>
      </c>
      <c r="J47" s="9">
        <f t="shared" si="2"/>
        <v>-50.24469820554649</v>
      </c>
    </row>
    <row r="48" spans="1:10" ht="15">
      <c r="A48" s="10" t="s">
        <v>41</v>
      </c>
      <c r="B48" s="3">
        <v>978</v>
      </c>
      <c r="C48" s="3">
        <v>212</v>
      </c>
      <c r="D48" s="3">
        <v>1190</v>
      </c>
      <c r="E48" s="3">
        <v>490</v>
      </c>
      <c r="F48" s="3">
        <v>65</v>
      </c>
      <c r="G48" s="3">
        <v>555</v>
      </c>
      <c r="H48" s="4">
        <f t="shared" si="0"/>
        <v>-49.897750511247445</v>
      </c>
      <c r="I48" s="4">
        <f t="shared" si="1"/>
        <v>-69.33962264150944</v>
      </c>
      <c r="J48" s="5">
        <f t="shared" si="2"/>
        <v>-53.36134453781513</v>
      </c>
    </row>
    <row r="49" spans="1:10" ht="15">
      <c r="A49" s="6" t="s">
        <v>42</v>
      </c>
      <c r="B49" s="7">
        <v>31</v>
      </c>
      <c r="C49" s="7">
        <v>0</v>
      </c>
      <c r="D49" s="7">
        <v>31</v>
      </c>
      <c r="E49" s="7">
        <v>27</v>
      </c>
      <c r="F49" s="7">
        <v>0</v>
      </c>
      <c r="G49" s="7">
        <v>27</v>
      </c>
      <c r="H49" s="8">
        <f t="shared" si="0"/>
        <v>-12.903225806451612</v>
      </c>
      <c r="I49" s="8">
        <f t="shared" si="1"/>
        <v>0</v>
      </c>
      <c r="J49" s="9">
        <f t="shared" si="2"/>
        <v>-12.903225806451612</v>
      </c>
    </row>
    <row r="50" spans="1:10" ht="15">
      <c r="A50" s="10" t="s">
        <v>43</v>
      </c>
      <c r="B50" s="3">
        <v>96</v>
      </c>
      <c r="C50" s="3">
        <v>0</v>
      </c>
      <c r="D50" s="3">
        <v>96</v>
      </c>
      <c r="E50" s="3">
        <v>21</v>
      </c>
      <c r="F50" s="3">
        <v>0</v>
      </c>
      <c r="G50" s="3">
        <v>21</v>
      </c>
      <c r="H50" s="4">
        <f t="shared" si="0"/>
        <v>-78.125</v>
      </c>
      <c r="I50" s="4">
        <f t="shared" si="1"/>
        <v>0</v>
      </c>
      <c r="J50" s="5">
        <f t="shared" si="2"/>
        <v>-78.125</v>
      </c>
    </row>
    <row r="51" spans="1:10" ht="15">
      <c r="A51" s="6" t="s">
        <v>44</v>
      </c>
      <c r="B51" s="7">
        <v>291</v>
      </c>
      <c r="C51" s="7">
        <v>0</v>
      </c>
      <c r="D51" s="7">
        <v>291</v>
      </c>
      <c r="E51" s="7">
        <v>188</v>
      </c>
      <c r="F51" s="7">
        <v>0</v>
      </c>
      <c r="G51" s="7">
        <v>188</v>
      </c>
      <c r="H51" s="8">
        <f t="shared" si="0"/>
        <v>-35.39518900343643</v>
      </c>
      <c r="I51" s="8">
        <f t="shared" si="1"/>
        <v>0</v>
      </c>
      <c r="J51" s="9">
        <f t="shared" si="2"/>
        <v>-35.39518900343643</v>
      </c>
    </row>
    <row r="52" spans="1:10" ht="15">
      <c r="A52" s="10" t="s">
        <v>75</v>
      </c>
      <c r="B52" s="3">
        <v>502</v>
      </c>
      <c r="C52" s="3">
        <v>17</v>
      </c>
      <c r="D52" s="3">
        <v>519</v>
      </c>
      <c r="E52" s="3">
        <v>323</v>
      </c>
      <c r="F52" s="3">
        <v>0</v>
      </c>
      <c r="G52" s="3">
        <v>323</v>
      </c>
      <c r="H52" s="4">
        <f t="shared" si="0"/>
        <v>-35.657370517928285</v>
      </c>
      <c r="I52" s="4">
        <f t="shared" si="1"/>
        <v>-100</v>
      </c>
      <c r="J52" s="5">
        <f t="shared" si="2"/>
        <v>-37.76493256262042</v>
      </c>
    </row>
    <row r="53" spans="1:10" ht="15">
      <c r="A53" s="6" t="s">
        <v>45</v>
      </c>
      <c r="B53" s="7">
        <v>242</v>
      </c>
      <c r="C53" s="7">
        <v>0</v>
      </c>
      <c r="D53" s="7">
        <v>242</v>
      </c>
      <c r="E53" s="7">
        <v>251</v>
      </c>
      <c r="F53" s="7">
        <v>0</v>
      </c>
      <c r="G53" s="7">
        <v>251</v>
      </c>
      <c r="H53" s="8">
        <f t="shared" si="0"/>
        <v>3.71900826446281</v>
      </c>
      <c r="I53" s="8">
        <f t="shared" si="1"/>
        <v>0</v>
      </c>
      <c r="J53" s="9">
        <f t="shared" si="2"/>
        <v>3.71900826446281</v>
      </c>
    </row>
    <row r="54" spans="1:10" ht="15">
      <c r="A54" s="10" t="s">
        <v>71</v>
      </c>
      <c r="B54" s="3">
        <v>47</v>
      </c>
      <c r="C54" s="3">
        <v>14</v>
      </c>
      <c r="D54" s="3">
        <v>61</v>
      </c>
      <c r="E54" s="3">
        <v>0</v>
      </c>
      <c r="F54" s="3">
        <v>110</v>
      </c>
      <c r="G54" s="3">
        <v>110</v>
      </c>
      <c r="H54" s="4">
        <f t="shared" si="0"/>
        <v>-100</v>
      </c>
      <c r="I54" s="4">
        <f t="shared" si="1"/>
        <v>685.7142857142857</v>
      </c>
      <c r="J54" s="5">
        <f t="shared" si="2"/>
        <v>80.32786885245902</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23</v>
      </c>
      <c r="C56" s="3">
        <v>0</v>
      </c>
      <c r="D56" s="3">
        <v>23</v>
      </c>
      <c r="E56" s="3">
        <v>0</v>
      </c>
      <c r="F56" s="3">
        <v>0</v>
      </c>
      <c r="G56" s="3">
        <v>0</v>
      </c>
      <c r="H56" s="4">
        <f t="shared" si="0"/>
        <v>-100</v>
      </c>
      <c r="I56" s="4">
        <f t="shared" si="1"/>
        <v>0</v>
      </c>
      <c r="J56" s="5">
        <f t="shared" si="2"/>
        <v>-100</v>
      </c>
    </row>
    <row r="57" spans="1:10" ht="15">
      <c r="A57" s="6" t="s">
        <v>48</v>
      </c>
      <c r="B57" s="7">
        <v>988</v>
      </c>
      <c r="C57" s="7">
        <v>0</v>
      </c>
      <c r="D57" s="7">
        <v>988</v>
      </c>
      <c r="E57" s="7">
        <v>848</v>
      </c>
      <c r="F57" s="7">
        <v>0</v>
      </c>
      <c r="G57" s="7">
        <v>848</v>
      </c>
      <c r="H57" s="8">
        <f t="shared" si="0"/>
        <v>-14.17004048582996</v>
      </c>
      <c r="I57" s="8">
        <f t="shared" si="1"/>
        <v>0</v>
      </c>
      <c r="J57" s="9">
        <f t="shared" si="2"/>
        <v>-14.17004048582996</v>
      </c>
    </row>
    <row r="58" spans="1:10" ht="15">
      <c r="A58" s="10" t="s">
        <v>57</v>
      </c>
      <c r="B58" s="3">
        <v>42</v>
      </c>
      <c r="C58" s="3">
        <v>15</v>
      </c>
      <c r="D58" s="3">
        <v>57</v>
      </c>
      <c r="E58" s="3">
        <v>0</v>
      </c>
      <c r="F58" s="3">
        <v>0</v>
      </c>
      <c r="G58" s="3">
        <v>0</v>
      </c>
      <c r="H58" s="4">
        <f t="shared" si="0"/>
        <v>-100</v>
      </c>
      <c r="I58" s="4">
        <f t="shared" si="1"/>
        <v>-100</v>
      </c>
      <c r="J58" s="5">
        <f t="shared" si="2"/>
        <v>-100</v>
      </c>
    </row>
    <row r="59" spans="1:10" ht="15">
      <c r="A59" s="6" t="s">
        <v>58</v>
      </c>
      <c r="B59" s="7">
        <v>9</v>
      </c>
      <c r="C59" s="7">
        <v>0</v>
      </c>
      <c r="D59" s="7">
        <v>9</v>
      </c>
      <c r="E59" s="7">
        <v>0</v>
      </c>
      <c r="F59" s="7">
        <v>0</v>
      </c>
      <c r="G59" s="7">
        <v>0</v>
      </c>
      <c r="H59" s="8">
        <f t="shared" si="0"/>
        <v>-100</v>
      </c>
      <c r="I59" s="8">
        <f t="shared" si="1"/>
        <v>0</v>
      </c>
      <c r="J59" s="9">
        <f t="shared" si="2"/>
        <v>-100</v>
      </c>
    </row>
    <row r="60" spans="1:10" ht="15">
      <c r="A60" s="11" t="s">
        <v>49</v>
      </c>
      <c r="B60" s="22">
        <f>+B61-SUM(B6+B10+B32+B20+B58+B59+B5)</f>
        <v>37841</v>
      </c>
      <c r="C60" s="22">
        <f>+C61-SUM(C6+C10+C32+C20+C58+C59+C5)</f>
        <v>65279</v>
      </c>
      <c r="D60" s="22">
        <f>+D61-SUM(D6+D10+D32+D20+D58+D59+D5)</f>
        <v>103120</v>
      </c>
      <c r="E60" s="22">
        <f>+E61-SUM(E6+E10+E32+E20+E58+E59+E5)</f>
        <v>22142</v>
      </c>
      <c r="F60" s="22">
        <f>+F61-SUM(F6+F10+F32+F20+F58+F59+F5)</f>
        <v>74532</v>
      </c>
      <c r="G60" s="22">
        <f>+G61-SUM(G6+G10+G32+G20+G58+G59+G5)</f>
        <v>96674</v>
      </c>
      <c r="H60" s="23">
        <f>+_xlfn.IFERROR(((E60-B60)/B60)*100,0)</f>
        <v>-41.48674717898576</v>
      </c>
      <c r="I60" s="23">
        <f t="shared" si="1"/>
        <v>14.174543114937421</v>
      </c>
      <c r="J60" s="23">
        <f t="shared" si="2"/>
        <v>-6.2509697439875875</v>
      </c>
    </row>
    <row r="61" spans="1:10" ht="15">
      <c r="A61" s="14" t="s">
        <v>50</v>
      </c>
      <c r="B61" s="24">
        <f>SUM(B4:B59)</f>
        <v>60898</v>
      </c>
      <c r="C61" s="24">
        <f>SUM(C4:C59)</f>
        <v>211684</v>
      </c>
      <c r="D61" s="24">
        <f>SUM(D4:D59)</f>
        <v>272582</v>
      </c>
      <c r="E61" s="24">
        <f>SUM(E4:E59)</f>
        <v>36715</v>
      </c>
      <c r="F61" s="24">
        <f>SUM(F4:F59)</f>
        <v>150426</v>
      </c>
      <c r="G61" s="24">
        <f>SUM(G4:G59)</f>
        <v>187141</v>
      </c>
      <c r="H61" s="25">
        <f>+_xlfn.IFERROR(((E61-B61)/B61)*100,0)</f>
        <v>-39.710663732799105</v>
      </c>
      <c r="I61" s="25">
        <f>+_xlfn.IFERROR(((F61-C61)/C61)*100,0)</f>
        <v>-28.938417641389997</v>
      </c>
      <c r="J61" s="25">
        <f>+_xlfn.IFERROR(((G61-D61)/D61)*100,0)</f>
        <v>-31.345063136964292</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2021-02-04T11:26:38Z</cp:lastPrinted>
  <dcterms:created xsi:type="dcterms:W3CDTF">2017-03-06T11:35:15Z</dcterms:created>
  <dcterms:modified xsi:type="dcterms:W3CDTF">2021-02-09T07:17:03Z</dcterms:modified>
  <cp:category/>
  <cp:version/>
  <cp:contentType/>
  <cp:contentStatus/>
</cp:coreProperties>
</file>