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<sst xmlns="http://schemas.openxmlformats.org/spreadsheetml/2006/main" count="315" uniqueCount="82">
  <si>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</si>
  <si>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</si>
  <si>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</si>
  <si>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</si>
  <si>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</si>
  <si>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</si>
  <si>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</si>
  <si>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</si>
  <si>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</si>
  <si>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</si>
  <si>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</si>
  <si>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</si>
  <si>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</si>
  <si>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</si>
  <si>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</si>
  <si>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</si>
  <si>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</si>
  <si>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</si>
  <si>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</si>
  <si>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</si>
  <si>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</si>
  <si>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</si>
  <si>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</si>
  <si>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</si>
  <si>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</si>
  <si>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</si>
  <si>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</si>
  <si>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</si>
  <si>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</si>
  <si>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</si>
  <si>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</si>
  <si>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</si>
  <si>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</si>
  <si>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</si>
  <si>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</si>
  <si>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</si>
  <si>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</si>
  <si>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</si>
  <si>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</si>
  <si>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</si>
  <si>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</si>
  <si>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</si>
  <si>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</si>
  <si>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</si>
  <si>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</si>
  <si>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</si>
  <si>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</si>
  <si>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</si>
  <si>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</si>
  <si>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</si>
  <si>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</si>
  <si>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</si>
  <si>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</si>
  <si>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</si>
  <si>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</si>
  <si>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</si>
  <si>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</si>
  <si>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</si>
  <si>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</si>
  <si>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</si>
  <si>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</si>
  <si>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</si>
  <si>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</si>
  <si>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</si>
  <si>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</si>
  <si>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</si>
  <si>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</si>
  <si>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</si>
  <si>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</si>
  <si>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</si>
  <si>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</si>
  <si>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</si>
  <si>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</si>
  <si>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</si>
  <si>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</si>
  <si>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</si>
  <si>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HAZİRAN SONU
</t>
  </si>
  <si>
    <t>2021 HAZİRAN SONU
(Kesin Olmayan)</t>
  </si>
  <si>
    <t>TÜROB ÇALIŞMASI                                                                                                       TEKİL YOLCU SAYISI (DHMİ VERİLERİ / 2)</t>
  </si>
  <si>
    <t>2021/2020 Fark</t>
  </si>
  <si>
    <t>OCAK-HAZİRAN 2021 (181 GÜN)</t>
  </si>
  <si>
    <t>Ocak-Haziran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</si>
</sst>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7">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3">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5" fillId="16" borderId="19" xfId="56" applyNumberFormat="1" applyFont="1" applyFill="1" applyBorder="1" applyAlignment="1">
      <alignment horizontal="center" vertical="center"/>
    </xf>
    <xf numFmtId="165" fontId="45" fillId="16" borderId="18" xfId="56" applyNumberFormat="1" applyFont="1" applyFill="1" applyBorder="1" applyAlignment="1">
      <alignment horizontal="center" vertical="center"/>
    </xf>
    <xf numFmtId="165" fontId="45"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46" fillId="40" borderId="0" xfId="0" applyFont="1" applyFill="1" applyAlignment="1">
      <alignment horizontal="center" vertical="center" wrapText="1"/>
    </xf>
    <xf numFmtId="0" fontId="40" fillId="41" borderId="0" xfId="0" applyFont="1" applyFill="1" applyAlignment="1">
      <alignment horizontal="center" vertical="center" wrapText="1"/>
    </xf>
    <xf numFmtId="0" fontId="40" fillId="3" borderId="0" xfId="0" applyFont="1" applyFill="1" applyAlignment="1">
      <alignment horizontal="center" vertical="center" wrapText="1"/>
    </xf>
    <xf numFmtId="0" fontId="40" fillId="0" borderId="0" xfId="0" applyFont="1" applyAlignment="1">
      <alignment horizontal="center"/>
    </xf>
    <xf numFmtId="3" fontId="0" fillId="0" borderId="0" xfId="0" applyNumberFormat="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S5" sqref="S5"/>
    </sheetView>
  </sheetViews>
  <sheetFormatPr defaultColWidth="9.140625" defaultRowHeight="15"/>
  <cols>
    <col min="1" max="1" width="41.140625" style="0" bestFit="1" customWidth="1"/>
    <col min="2" max="10" width="14.28125" style="0" customWidth="1"/>
    <col min="12" max="12" width="11.8515625" style="0" customWidth="1"/>
    <col min="13" max="13" width="10.57421875" style="0" customWidth="1"/>
    <col min="14" max="14" width="11.28125" style="0" customWidth="1"/>
    <col min="15" max="15" width="9.57421875" style="0" customWidth="1"/>
    <col min="16" max="16" width="10.57421875" style="0" customWidth="1"/>
  </cols>
  <sheetData>
    <row r="1" spans="1:19" ht="25.5" customHeight="1">
      <c r="A1" s="50" t="s">
        <v>58</v>
      </c>
      <c r="B1" s="51"/>
      <c r="C1" s="51"/>
      <c r="D1" s="51"/>
      <c r="E1" s="51"/>
      <c r="F1" s="51"/>
      <c r="G1" s="51"/>
      <c r="H1" s="51"/>
      <c r="I1" s="51"/>
      <c r="J1" s="52"/>
      <c r="L1" s="66" t="s">
        <v>80</v>
      </c>
      <c r="M1" s="66"/>
      <c r="N1" s="66"/>
      <c r="O1" s="66"/>
      <c r="P1" s="66"/>
      <c r="Q1" s="66"/>
      <c r="R1" s="66"/>
      <c r="S1" s="66"/>
    </row>
    <row r="2" spans="1:19" ht="35.25" customHeight="1">
      <c r="A2" s="64" t="s">
        <v>1</v>
      </c>
      <c r="B2" s="55" t="s">
        <v>76</v>
      </c>
      <c r="C2" s="55"/>
      <c r="D2" s="55"/>
      <c r="E2" s="55" t="s">
        <v>77</v>
      </c>
      <c r="F2" s="55"/>
      <c r="G2" s="55"/>
      <c r="H2" s="56" t="s">
        <v>74</v>
      </c>
      <c r="I2" s="56"/>
      <c r="J2" s="57"/>
      <c r="L2" s="67" t="s">
        <v>78</v>
      </c>
      <c r="M2" s="67"/>
      <c r="N2" s="67"/>
      <c r="O2" s="67"/>
      <c r="P2" s="67"/>
      <c r="Q2" s="67"/>
      <c r="R2" s="68" t="s">
        <v>81</v>
      </c>
      <c r="S2" s="68"/>
    </row>
    <row r="3" spans="1:19" ht="15">
      <c r="A3" s="65"/>
      <c r="B3" s="1" t="s">
        <v>2</v>
      </c>
      <c r="C3" s="1" t="s">
        <v>3</v>
      </c>
      <c r="D3" s="1" t="s">
        <v>4</v>
      </c>
      <c r="E3" s="1" t="s">
        <v>2</v>
      </c>
      <c r="F3" s="1" t="s">
        <v>3</v>
      </c>
      <c r="G3" s="1" t="s">
        <v>4</v>
      </c>
      <c r="H3" s="1" t="s">
        <v>2</v>
      </c>
      <c r="I3" s="1" t="s">
        <v>3</v>
      </c>
      <c r="J3" s="2" t="s">
        <v>4</v>
      </c>
      <c r="L3" s="69">
        <v>2020</v>
      </c>
      <c r="M3" s="69"/>
      <c r="N3" s="69">
        <v>2021</v>
      </c>
      <c r="O3" s="69"/>
      <c r="P3" s="69" t="s">
        <v>79</v>
      </c>
      <c r="Q3" s="69"/>
      <c r="R3" s="68"/>
      <c r="S3" s="68"/>
    </row>
    <row r="4" spans="1:19" ht="15">
      <c r="A4" s="10" t="s">
        <v>5</v>
      </c>
      <c r="B4" s="3">
        <v>0</v>
      </c>
      <c r="C4" s="3">
        <v>0</v>
      </c>
      <c r="D4" s="3">
        <v>0</v>
      </c>
      <c r="E4" s="3">
        <v>0</v>
      </c>
      <c r="F4" s="3">
        <v>0</v>
      </c>
      <c r="G4" s="3">
        <v>0</v>
      </c>
      <c r="H4" s="4"/>
      <c r="I4" s="4"/>
      <c r="J4" s="5"/>
      <c r="L4" t="s">
        <v>2</v>
      </c>
      <c r="M4" t="s">
        <v>3</v>
      </c>
      <c r="N4" t="s">
        <v>2</v>
      </c>
      <c r="O4" t="s">
        <v>3</v>
      </c>
      <c r="P4" t="s">
        <v>2</v>
      </c>
      <c r="Q4" t="s">
        <v>3</v>
      </c>
      <c r="R4" t="s">
        <v>2</v>
      </c>
      <c r="S4" t="s">
        <v>3</v>
      </c>
    </row>
    <row r="5" spans="1:19" ht="15">
      <c r="A5" s="6" t="s">
        <v>68</v>
      </c>
      <c r="B5" s="7">
        <v>3583430</v>
      </c>
      <c r="C5" s="7">
        <v>9325502</v>
      </c>
      <c r="D5" s="7">
        <v>12908932</v>
      </c>
      <c r="E5" s="7">
        <v>3406806</v>
      </c>
      <c r="F5" s="7">
        <v>8809243</v>
      </c>
      <c r="G5" s="7">
        <v>12216049</v>
      </c>
      <c r="H5" s="8">
        <f>+_xlfn.IFERROR(((E5-B5)/B5)*100,0)</f>
        <v>-4.9289088945507515</v>
      </c>
      <c r="I5" s="8">
        <f>+_xlfn.IFERROR(((F5-C5)/C5)*100,0)</f>
        <v>-5.535991520885418</v>
      </c>
      <c r="J5" s="9">
        <f>+_xlfn.IFERROR(((G5-D5)/D5)*100,0)</f>
        <v>-5.36746959392148</v>
      </c>
      <c r="L5" s="70">
        <f>B5/2</f>
        <v>1791715</v>
      </c>
      <c r="M5" s="70">
        <f>C5/2</f>
        <v>4662751</v>
      </c>
      <c r="N5" s="70">
        <f>E5/2</f>
        <v>1703403</v>
      </c>
      <c r="O5" s="70">
        <f>F5/2</f>
        <v>4404621.5</v>
      </c>
      <c r="P5" s="70">
        <f>N5-L5</f>
        <v>-88312</v>
      </c>
      <c r="Q5" s="70">
        <f>O5-M5</f>
        <v>-258129.5</v>
      </c>
      <c r="R5" s="70">
        <f>N5/181</f>
        <v>9411.06629834254</v>
      </c>
      <c r="S5" s="70">
        <f>O5/181</f>
        <v>24334.92541436464</v>
      </c>
    </row>
    <row r="6" spans="1:19" ht="15">
      <c r="A6" s="10" t="s">
        <v>52</v>
      </c>
      <c r="B6" s="3">
        <v>4770116</v>
      </c>
      <c r="C6" s="3">
        <v>2790467</v>
      </c>
      <c r="D6" s="3">
        <v>7560583</v>
      </c>
      <c r="E6" s="3">
        <v>6198286</v>
      </c>
      <c r="F6" s="3">
        <v>2648843</v>
      </c>
      <c r="G6" s="3">
        <v>8847129</v>
      </c>
      <c r="H6" s="4">
        <f aca="true" t="shared" si="0" ref="H6:H59">+_xlfn.IFERROR(((E6-B6)/B6)*100,0)</f>
        <v>29.939942760301847</v>
      </c>
      <c r="I6" s="4">
        <f aca="true" t="shared" si="1" ref="I6:I59">+_xlfn.IFERROR(((F6-C6)/C6)*100,0)</f>
        <v>-5.075279514145841</v>
      </c>
      <c r="J6" s="5">
        <f aca="true" t="shared" si="2" ref="J6:J59">+_xlfn.IFERROR(((G6-D6)/D6)*100,0)</f>
        <v>17.016491982165928</v>
      </c>
      <c r="L6" s="70">
        <f aca="true" t="shared" si="3" ref="L6:M61">B6/2</f>
        <v>2385058</v>
      </c>
      <c r="M6" s="70">
        <f t="shared" si="3"/>
        <v>1395233.5</v>
      </c>
      <c r="N6" s="70">
        <f aca="true" t="shared" si="4" ref="N6:O61">E6/2</f>
        <v>3099143</v>
      </c>
      <c r="O6" s="70">
        <f t="shared" si="4"/>
        <v>1324421.5</v>
      </c>
      <c r="P6" s="70">
        <f aca="true" t="shared" si="5" ref="P6:Q61">N6-L6</f>
        <v>714085</v>
      </c>
      <c r="Q6" s="70">
        <f t="shared" si="5"/>
        <v>-70812</v>
      </c>
      <c r="R6" s="70">
        <f aca="true" t="shared" si="6" ref="R6:R59">N6/181</f>
        <v>17122.337016574587</v>
      </c>
      <c r="S6" s="70">
        <f aca="true" t="shared" si="7" ref="S6:S59">O6/181</f>
        <v>7317.245856353591</v>
      </c>
    </row>
    <row r="7" spans="1:19" ht="15">
      <c r="A7" s="6" t="s">
        <v>6</v>
      </c>
      <c r="B7" s="7">
        <v>2353140</v>
      </c>
      <c r="C7" s="7">
        <v>443655</v>
      </c>
      <c r="D7" s="7">
        <v>2796795</v>
      </c>
      <c r="E7" s="7">
        <v>2135405</v>
      </c>
      <c r="F7" s="7">
        <v>282559</v>
      </c>
      <c r="G7" s="7">
        <v>2417964</v>
      </c>
      <c r="H7" s="8">
        <f t="shared" si="0"/>
        <v>-9.252955625249665</v>
      </c>
      <c r="I7" s="8">
        <f t="shared" si="1"/>
        <v>-36.31109758708907</v>
      </c>
      <c r="J7" s="9">
        <f t="shared" si="2"/>
        <v>-13.545182968361999</v>
      </c>
      <c r="L7" s="70">
        <f t="shared" si="3"/>
        <v>1176570</v>
      </c>
      <c r="M7" s="70">
        <f t="shared" si="3"/>
        <v>221827.5</v>
      </c>
      <c r="N7" s="70">
        <f t="shared" si="4"/>
        <v>1067702.5</v>
      </c>
      <c r="O7" s="70">
        <f t="shared" si="4"/>
        <v>141279.5</v>
      </c>
      <c r="P7" s="70">
        <f t="shared" si="5"/>
        <v>-108867.5</v>
      </c>
      <c r="Q7" s="70">
        <f t="shared" si="5"/>
        <v>-80548</v>
      </c>
      <c r="R7" s="70">
        <f t="shared" si="6"/>
        <v>5898.908839779006</v>
      </c>
      <c r="S7" s="70">
        <f t="shared" si="7"/>
        <v>780.5497237569061</v>
      </c>
    </row>
    <row r="8" spans="1:19" ht="15">
      <c r="A8" s="10" t="s">
        <v>7</v>
      </c>
      <c r="B8" s="3">
        <v>2060710</v>
      </c>
      <c r="C8" s="3">
        <v>385430</v>
      </c>
      <c r="D8" s="3">
        <v>2446140</v>
      </c>
      <c r="E8" s="3">
        <v>2184525</v>
      </c>
      <c r="F8" s="3">
        <v>310266</v>
      </c>
      <c r="G8" s="3">
        <v>2494791</v>
      </c>
      <c r="H8" s="4">
        <f t="shared" si="0"/>
        <v>6.008366048594901</v>
      </c>
      <c r="I8" s="4">
        <f t="shared" si="1"/>
        <v>-19.501336169991955</v>
      </c>
      <c r="J8" s="5">
        <f t="shared" si="2"/>
        <v>1.9888886163506585</v>
      </c>
      <c r="L8" s="70">
        <f t="shared" si="3"/>
        <v>1030355</v>
      </c>
      <c r="M8" s="70">
        <f t="shared" si="3"/>
        <v>192715</v>
      </c>
      <c r="N8" s="70">
        <f t="shared" si="4"/>
        <v>1092262.5</v>
      </c>
      <c r="O8" s="70">
        <f t="shared" si="4"/>
        <v>155133</v>
      </c>
      <c r="P8" s="70">
        <f t="shared" si="5"/>
        <v>61907.5</v>
      </c>
      <c r="Q8" s="70">
        <f t="shared" si="5"/>
        <v>-37582</v>
      </c>
      <c r="R8" s="70">
        <f t="shared" si="6"/>
        <v>6034.599447513812</v>
      </c>
      <c r="S8" s="70">
        <f t="shared" si="7"/>
        <v>857.0883977900553</v>
      </c>
    </row>
    <row r="9" spans="1:19" ht="15">
      <c r="A9" s="6" t="s">
        <v>8</v>
      </c>
      <c r="B9" s="7">
        <v>1408612</v>
      </c>
      <c r="C9" s="7">
        <v>1071521</v>
      </c>
      <c r="D9" s="7">
        <v>2480133</v>
      </c>
      <c r="E9" s="7">
        <v>1608524</v>
      </c>
      <c r="F9" s="7">
        <v>2590746</v>
      </c>
      <c r="G9" s="7">
        <v>4199270</v>
      </c>
      <c r="H9" s="8">
        <f t="shared" si="0"/>
        <v>14.192126717648296</v>
      </c>
      <c r="I9" s="8">
        <f t="shared" si="1"/>
        <v>141.78210226397803</v>
      </c>
      <c r="J9" s="9">
        <f t="shared" si="2"/>
        <v>69.31632295526087</v>
      </c>
      <c r="L9" s="70">
        <f t="shared" si="3"/>
        <v>704306</v>
      </c>
      <c r="M9" s="70">
        <f t="shared" si="3"/>
        <v>535760.5</v>
      </c>
      <c r="N9" s="70">
        <f t="shared" si="4"/>
        <v>804262</v>
      </c>
      <c r="O9" s="70">
        <f t="shared" si="4"/>
        <v>1295373</v>
      </c>
      <c r="P9" s="70">
        <f t="shared" si="5"/>
        <v>99956</v>
      </c>
      <c r="Q9" s="70">
        <f t="shared" si="5"/>
        <v>759612.5</v>
      </c>
      <c r="R9" s="70">
        <f t="shared" si="6"/>
        <v>4443.436464088398</v>
      </c>
      <c r="S9" s="70">
        <f t="shared" si="7"/>
        <v>7156.7569060773485</v>
      </c>
    </row>
    <row r="10" spans="1:19" ht="15">
      <c r="A10" s="10" t="s">
        <v>53</v>
      </c>
      <c r="B10" s="3">
        <v>78086</v>
      </c>
      <c r="C10" s="3">
        <v>10229</v>
      </c>
      <c r="D10" s="3">
        <v>88315</v>
      </c>
      <c r="E10" s="3">
        <v>115956</v>
      </c>
      <c r="F10" s="3">
        <v>40274</v>
      </c>
      <c r="G10" s="3">
        <v>156230</v>
      </c>
      <c r="H10" s="4">
        <f t="shared" si="0"/>
        <v>48.49781010680532</v>
      </c>
      <c r="I10" s="4">
        <f t="shared" si="1"/>
        <v>293.7237266594975</v>
      </c>
      <c r="J10" s="5">
        <f t="shared" si="2"/>
        <v>76.90086621751684</v>
      </c>
      <c r="L10" s="70">
        <f t="shared" si="3"/>
        <v>39043</v>
      </c>
      <c r="M10" s="70">
        <f t="shared" si="3"/>
        <v>5114.5</v>
      </c>
      <c r="N10" s="70">
        <f t="shared" si="4"/>
        <v>57978</v>
      </c>
      <c r="O10" s="70">
        <f t="shared" si="4"/>
        <v>20137</v>
      </c>
      <c r="P10" s="70">
        <f t="shared" si="5"/>
        <v>18935</v>
      </c>
      <c r="Q10" s="70">
        <f t="shared" si="5"/>
        <v>15022.5</v>
      </c>
      <c r="R10" s="70">
        <f t="shared" si="6"/>
        <v>320.3204419889503</v>
      </c>
      <c r="S10" s="70">
        <f t="shared" si="7"/>
        <v>111.25414364640883</v>
      </c>
    </row>
    <row r="11" spans="1:19" ht="15">
      <c r="A11" s="6" t="s">
        <v>9</v>
      </c>
      <c r="B11" s="7">
        <v>198481</v>
      </c>
      <c r="C11" s="7">
        <v>7019</v>
      </c>
      <c r="D11" s="7">
        <v>205500</v>
      </c>
      <c r="E11" s="7">
        <v>432841</v>
      </c>
      <c r="F11" s="7">
        <v>96231</v>
      </c>
      <c r="G11" s="7">
        <v>529072</v>
      </c>
      <c r="H11" s="8">
        <f t="shared" si="0"/>
        <v>118.07679324469345</v>
      </c>
      <c r="I11" s="8">
        <f t="shared" si="1"/>
        <v>1271.0072659923067</v>
      </c>
      <c r="J11" s="9">
        <f t="shared" si="2"/>
        <v>157.45596107055962</v>
      </c>
      <c r="L11" s="70">
        <f t="shared" si="3"/>
        <v>99240.5</v>
      </c>
      <c r="M11" s="70">
        <f t="shared" si="3"/>
        <v>3509.5</v>
      </c>
      <c r="N11" s="70">
        <f t="shared" si="4"/>
        <v>216420.5</v>
      </c>
      <c r="O11" s="70">
        <f t="shared" si="4"/>
        <v>48115.5</v>
      </c>
      <c r="P11" s="70">
        <f t="shared" si="5"/>
        <v>117180</v>
      </c>
      <c r="Q11" s="70">
        <f t="shared" si="5"/>
        <v>44606</v>
      </c>
      <c r="R11" s="70">
        <f t="shared" si="6"/>
        <v>1195.6933701657458</v>
      </c>
      <c r="S11" s="70">
        <f t="shared" si="7"/>
        <v>265.8314917127072</v>
      </c>
    </row>
    <row r="12" spans="1:19" ht="15">
      <c r="A12" s="10" t="s">
        <v>10</v>
      </c>
      <c r="B12" s="3">
        <v>272092</v>
      </c>
      <c r="C12" s="3">
        <v>636</v>
      </c>
      <c r="D12" s="3">
        <v>272728</v>
      </c>
      <c r="E12" s="3">
        <v>549600</v>
      </c>
      <c r="F12" s="3">
        <v>158664</v>
      </c>
      <c r="G12" s="3">
        <v>708264</v>
      </c>
      <c r="H12" s="4">
        <f t="shared" si="0"/>
        <v>101.99050321214884</v>
      </c>
      <c r="I12" s="4">
        <f t="shared" si="1"/>
        <v>24847.169811320753</v>
      </c>
      <c r="J12" s="5">
        <f t="shared" si="2"/>
        <v>159.69610747704672</v>
      </c>
      <c r="L12" s="70">
        <f t="shared" si="3"/>
        <v>136046</v>
      </c>
      <c r="M12" s="70">
        <f t="shared" si="3"/>
        <v>318</v>
      </c>
      <c r="N12" s="70">
        <f t="shared" si="4"/>
        <v>274800</v>
      </c>
      <c r="O12" s="70">
        <f t="shared" si="4"/>
        <v>79332</v>
      </c>
      <c r="P12" s="70">
        <f t="shared" si="5"/>
        <v>138754</v>
      </c>
      <c r="Q12" s="70">
        <f t="shared" si="5"/>
        <v>79014</v>
      </c>
      <c r="R12" s="70">
        <f t="shared" si="6"/>
        <v>1518.232044198895</v>
      </c>
      <c r="S12" s="70">
        <f t="shared" si="7"/>
        <v>438.29834254143645</v>
      </c>
    </row>
    <row r="13" spans="1:19" ht="15">
      <c r="A13" s="6" t="s">
        <v>11</v>
      </c>
      <c r="B13" s="7">
        <v>1031599</v>
      </c>
      <c r="C13" s="7">
        <v>138858</v>
      </c>
      <c r="D13" s="7">
        <v>1170457</v>
      </c>
      <c r="E13" s="7">
        <v>1143590</v>
      </c>
      <c r="F13" s="7">
        <v>64826</v>
      </c>
      <c r="G13" s="7">
        <v>1208416</v>
      </c>
      <c r="H13" s="8">
        <f t="shared" si="0"/>
        <v>10.856059379662058</v>
      </c>
      <c r="I13" s="8">
        <f t="shared" si="1"/>
        <v>-53.314897233144656</v>
      </c>
      <c r="J13" s="9">
        <f t="shared" si="2"/>
        <v>3.2430922280784342</v>
      </c>
      <c r="L13" s="70">
        <f t="shared" si="3"/>
        <v>515799.5</v>
      </c>
      <c r="M13" s="70">
        <f t="shared" si="3"/>
        <v>69429</v>
      </c>
      <c r="N13" s="70">
        <f t="shared" si="4"/>
        <v>571795</v>
      </c>
      <c r="O13" s="70">
        <f t="shared" si="4"/>
        <v>32413</v>
      </c>
      <c r="P13" s="70">
        <f t="shared" si="5"/>
        <v>55995.5</v>
      </c>
      <c r="Q13" s="70">
        <f t="shared" si="5"/>
        <v>-37016</v>
      </c>
      <c r="R13" s="70">
        <f t="shared" si="6"/>
        <v>3159.0883977900553</v>
      </c>
      <c r="S13" s="70">
        <f t="shared" si="7"/>
        <v>179.07734806629836</v>
      </c>
    </row>
    <row r="14" spans="1:19" ht="15">
      <c r="A14" s="10" t="s">
        <v>12</v>
      </c>
      <c r="B14" s="3">
        <v>726735</v>
      </c>
      <c r="C14" s="3">
        <v>19655</v>
      </c>
      <c r="D14" s="3">
        <v>746390</v>
      </c>
      <c r="E14" s="3">
        <v>822648</v>
      </c>
      <c r="F14" s="3">
        <v>15199</v>
      </c>
      <c r="G14" s="3">
        <v>837847</v>
      </c>
      <c r="H14" s="4">
        <f t="shared" si="0"/>
        <v>13.197795620136638</v>
      </c>
      <c r="I14" s="4">
        <f t="shared" si="1"/>
        <v>-22.671076062070718</v>
      </c>
      <c r="J14" s="5">
        <f t="shared" si="2"/>
        <v>12.25324562226182</v>
      </c>
      <c r="L14" s="70">
        <f t="shared" si="3"/>
        <v>363367.5</v>
      </c>
      <c r="M14" s="70">
        <f t="shared" si="3"/>
        <v>9827.5</v>
      </c>
      <c r="N14" s="70">
        <f t="shared" si="4"/>
        <v>411324</v>
      </c>
      <c r="O14" s="70">
        <f t="shared" si="4"/>
        <v>7599.5</v>
      </c>
      <c r="P14" s="70">
        <f t="shared" si="5"/>
        <v>47956.5</v>
      </c>
      <c r="Q14" s="70">
        <f t="shared" si="5"/>
        <v>-2228</v>
      </c>
      <c r="R14" s="70">
        <f t="shared" si="6"/>
        <v>2272.508287292818</v>
      </c>
      <c r="S14" s="70">
        <f t="shared" si="7"/>
        <v>41.98618784530387</v>
      </c>
    </row>
    <row r="15" spans="1:19" ht="15">
      <c r="A15" s="6" t="s">
        <v>13</v>
      </c>
      <c r="B15" s="7">
        <v>222652</v>
      </c>
      <c r="C15" s="7">
        <v>1894</v>
      </c>
      <c r="D15" s="7">
        <v>224546</v>
      </c>
      <c r="E15" s="7">
        <v>339241</v>
      </c>
      <c r="F15" s="7">
        <v>1931</v>
      </c>
      <c r="G15" s="7">
        <v>341172</v>
      </c>
      <c r="H15" s="8">
        <f t="shared" si="0"/>
        <v>52.36377845247292</v>
      </c>
      <c r="I15" s="8">
        <f t="shared" si="1"/>
        <v>1.9535374868004225</v>
      </c>
      <c r="J15" s="9">
        <f t="shared" si="2"/>
        <v>51.938578286854366</v>
      </c>
      <c r="L15" s="70">
        <f t="shared" si="3"/>
        <v>111326</v>
      </c>
      <c r="M15" s="70">
        <f t="shared" si="3"/>
        <v>947</v>
      </c>
      <c r="N15" s="70">
        <f t="shared" si="4"/>
        <v>169620.5</v>
      </c>
      <c r="O15" s="70">
        <f t="shared" si="4"/>
        <v>965.5</v>
      </c>
      <c r="P15" s="70">
        <f t="shared" si="5"/>
        <v>58294.5</v>
      </c>
      <c r="Q15" s="70">
        <f t="shared" si="5"/>
        <v>18.5</v>
      </c>
      <c r="R15" s="70">
        <f t="shared" si="6"/>
        <v>937.1298342541437</v>
      </c>
      <c r="S15" s="70">
        <f t="shared" si="7"/>
        <v>5.334254143646409</v>
      </c>
    </row>
    <row r="16" spans="1:19" ht="15">
      <c r="A16" s="10" t="s">
        <v>14</v>
      </c>
      <c r="B16" s="3">
        <v>549808</v>
      </c>
      <c r="C16" s="3">
        <v>73475</v>
      </c>
      <c r="D16" s="3">
        <v>623283</v>
      </c>
      <c r="E16" s="3">
        <v>634668</v>
      </c>
      <c r="F16" s="3">
        <v>16051</v>
      </c>
      <c r="G16" s="3">
        <v>650719</v>
      </c>
      <c r="H16" s="4">
        <f t="shared" si="0"/>
        <v>15.434478945377295</v>
      </c>
      <c r="I16" s="4">
        <f t="shared" si="1"/>
        <v>-78.15447431099012</v>
      </c>
      <c r="J16" s="5">
        <f t="shared" si="2"/>
        <v>4.40185276992955</v>
      </c>
      <c r="L16" s="70">
        <f t="shared" si="3"/>
        <v>274904</v>
      </c>
      <c r="M16" s="70">
        <f t="shared" si="3"/>
        <v>36737.5</v>
      </c>
      <c r="N16" s="70">
        <f t="shared" si="4"/>
        <v>317334</v>
      </c>
      <c r="O16" s="70">
        <f t="shared" si="4"/>
        <v>8025.5</v>
      </c>
      <c r="P16" s="70">
        <f t="shared" si="5"/>
        <v>42430</v>
      </c>
      <c r="Q16" s="70">
        <f t="shared" si="5"/>
        <v>-28712</v>
      </c>
      <c r="R16" s="70">
        <f t="shared" si="6"/>
        <v>1753.2265193370165</v>
      </c>
      <c r="S16" s="70">
        <f t="shared" si="7"/>
        <v>44.33977900552486</v>
      </c>
    </row>
    <row r="17" spans="1:19" ht="15">
      <c r="A17" s="6" t="s">
        <v>15</v>
      </c>
      <c r="B17" s="7">
        <v>63479</v>
      </c>
      <c r="C17" s="7">
        <v>1295</v>
      </c>
      <c r="D17" s="7">
        <v>64774</v>
      </c>
      <c r="E17" s="7">
        <v>50018</v>
      </c>
      <c r="F17" s="7">
        <v>0</v>
      </c>
      <c r="G17" s="7">
        <v>50018</v>
      </c>
      <c r="H17" s="8">
        <f t="shared" si="0"/>
        <v>-21.205438018872382</v>
      </c>
      <c r="I17" s="8">
        <f t="shared" si="1"/>
        <v>-100</v>
      </c>
      <c r="J17" s="9">
        <f t="shared" si="2"/>
        <v>-22.780745360792913</v>
      </c>
      <c r="L17" s="70">
        <f t="shared" si="3"/>
        <v>31739.5</v>
      </c>
      <c r="M17" s="70">
        <f t="shared" si="3"/>
        <v>647.5</v>
      </c>
      <c r="N17" s="70">
        <f t="shared" si="4"/>
        <v>25009</v>
      </c>
      <c r="O17" s="70">
        <f t="shared" si="4"/>
        <v>0</v>
      </c>
      <c r="P17" s="70">
        <f t="shared" si="5"/>
        <v>-6730.5</v>
      </c>
      <c r="Q17" s="70">
        <f t="shared" si="5"/>
        <v>-647.5</v>
      </c>
      <c r="R17" s="70">
        <f t="shared" si="6"/>
        <v>138.17127071823205</v>
      </c>
      <c r="S17" s="70">
        <f t="shared" si="7"/>
        <v>0</v>
      </c>
    </row>
    <row r="18" spans="1:19" ht="15">
      <c r="A18" s="10" t="s">
        <v>16</v>
      </c>
      <c r="B18" s="3">
        <v>87864</v>
      </c>
      <c r="C18" s="3">
        <v>367</v>
      </c>
      <c r="D18" s="3">
        <v>88231</v>
      </c>
      <c r="E18" s="3">
        <v>102199</v>
      </c>
      <c r="F18" s="3">
        <v>0</v>
      </c>
      <c r="G18" s="3">
        <v>102199</v>
      </c>
      <c r="H18" s="4">
        <f t="shared" si="0"/>
        <v>16.314986797778385</v>
      </c>
      <c r="I18" s="4">
        <f t="shared" si="1"/>
        <v>-100</v>
      </c>
      <c r="J18" s="5">
        <f t="shared" si="2"/>
        <v>15.831170450295248</v>
      </c>
      <c r="L18" s="70">
        <f t="shared" si="3"/>
        <v>43932</v>
      </c>
      <c r="M18" s="70">
        <f t="shared" si="3"/>
        <v>183.5</v>
      </c>
      <c r="N18" s="70">
        <f t="shared" si="4"/>
        <v>51099.5</v>
      </c>
      <c r="O18" s="70">
        <f t="shared" si="4"/>
        <v>0</v>
      </c>
      <c r="P18" s="70">
        <f t="shared" si="5"/>
        <v>7167.5</v>
      </c>
      <c r="Q18" s="70">
        <f t="shared" si="5"/>
        <v>-183.5</v>
      </c>
      <c r="R18" s="70">
        <f t="shared" si="6"/>
        <v>282.31767955801104</v>
      </c>
      <c r="S18" s="70">
        <f t="shared" si="7"/>
        <v>0</v>
      </c>
    </row>
    <row r="19" spans="1:19" ht="15">
      <c r="A19" s="6" t="s">
        <v>17</v>
      </c>
      <c r="B19" s="7">
        <v>39050</v>
      </c>
      <c r="C19" s="7">
        <v>3512</v>
      </c>
      <c r="D19" s="7">
        <v>42562</v>
      </c>
      <c r="E19" s="7">
        <v>33426</v>
      </c>
      <c r="F19" s="7">
        <v>6267</v>
      </c>
      <c r="G19" s="7">
        <v>39693</v>
      </c>
      <c r="H19" s="8">
        <f t="shared" si="0"/>
        <v>-14.402048655569782</v>
      </c>
      <c r="I19" s="8">
        <f t="shared" si="1"/>
        <v>78.44533029612755</v>
      </c>
      <c r="J19" s="9">
        <f t="shared" si="2"/>
        <v>-6.740754663784597</v>
      </c>
      <c r="L19" s="70">
        <f t="shared" si="3"/>
        <v>19525</v>
      </c>
      <c r="M19" s="70">
        <f t="shared" si="3"/>
        <v>1756</v>
      </c>
      <c r="N19" s="70">
        <f t="shared" si="4"/>
        <v>16713</v>
      </c>
      <c r="O19" s="70">
        <f t="shared" si="4"/>
        <v>3133.5</v>
      </c>
      <c r="P19" s="70">
        <f t="shared" si="5"/>
        <v>-2812</v>
      </c>
      <c r="Q19" s="70">
        <f t="shared" si="5"/>
        <v>1377.5</v>
      </c>
      <c r="R19" s="70">
        <f t="shared" si="6"/>
        <v>92.33701657458563</v>
      </c>
      <c r="S19" s="70">
        <f t="shared" si="7"/>
        <v>17.3121546961326</v>
      </c>
    </row>
    <row r="20" spans="1:19" ht="15">
      <c r="A20" s="10" t="s">
        <v>54</v>
      </c>
      <c r="B20" s="3">
        <v>0</v>
      </c>
      <c r="C20" s="3">
        <v>0</v>
      </c>
      <c r="D20" s="3">
        <v>0</v>
      </c>
      <c r="E20" s="3">
        <v>0</v>
      </c>
      <c r="F20" s="3">
        <v>0</v>
      </c>
      <c r="G20" s="3">
        <v>0</v>
      </c>
      <c r="H20" s="4">
        <f t="shared" si="0"/>
        <v>0</v>
      </c>
      <c r="I20" s="4">
        <f t="shared" si="1"/>
        <v>0</v>
      </c>
      <c r="J20" s="5">
        <f t="shared" si="2"/>
        <v>0</v>
      </c>
      <c r="L20" s="70">
        <f t="shared" si="3"/>
        <v>0</v>
      </c>
      <c r="M20" s="70">
        <f t="shared" si="3"/>
        <v>0</v>
      </c>
      <c r="N20" s="70">
        <f t="shared" si="4"/>
        <v>0</v>
      </c>
      <c r="O20" s="70">
        <f t="shared" si="4"/>
        <v>0</v>
      </c>
      <c r="P20" s="70">
        <f t="shared" si="5"/>
        <v>0</v>
      </c>
      <c r="Q20" s="70">
        <f t="shared" si="5"/>
        <v>0</v>
      </c>
      <c r="R20" s="70">
        <f t="shared" si="6"/>
        <v>0</v>
      </c>
      <c r="S20" s="70">
        <f t="shared" si="7"/>
        <v>0</v>
      </c>
    </row>
    <row r="21" spans="1:19" ht="15">
      <c r="A21" s="6" t="s">
        <v>18</v>
      </c>
      <c r="B21" s="7">
        <v>40479</v>
      </c>
      <c r="C21" s="7">
        <v>3214</v>
      </c>
      <c r="D21" s="7">
        <v>43693</v>
      </c>
      <c r="E21" s="7">
        <v>70398</v>
      </c>
      <c r="F21" s="7">
        <v>9</v>
      </c>
      <c r="G21" s="7">
        <v>70407</v>
      </c>
      <c r="H21" s="8">
        <f t="shared" si="0"/>
        <v>73.91239902171496</v>
      </c>
      <c r="I21" s="8">
        <f t="shared" si="1"/>
        <v>-99.71997510889857</v>
      </c>
      <c r="J21" s="9">
        <f t="shared" si="2"/>
        <v>61.14022841187376</v>
      </c>
      <c r="L21" s="70">
        <f t="shared" si="3"/>
        <v>20239.5</v>
      </c>
      <c r="M21" s="70">
        <f t="shared" si="3"/>
        <v>1607</v>
      </c>
      <c r="N21" s="70">
        <f t="shared" si="4"/>
        <v>35199</v>
      </c>
      <c r="O21" s="70">
        <f t="shared" si="4"/>
        <v>4.5</v>
      </c>
      <c r="P21" s="70">
        <f t="shared" si="5"/>
        <v>14959.5</v>
      </c>
      <c r="Q21" s="70">
        <f t="shared" si="5"/>
        <v>-1602.5</v>
      </c>
      <c r="R21" s="70">
        <f t="shared" si="6"/>
        <v>194.4696132596685</v>
      </c>
      <c r="S21" s="70">
        <f t="shared" si="7"/>
        <v>0.024861878453038673</v>
      </c>
    </row>
    <row r="22" spans="1:19" ht="15">
      <c r="A22" s="10" t="s">
        <v>19</v>
      </c>
      <c r="B22" s="3">
        <v>0</v>
      </c>
      <c r="C22" s="3">
        <v>0</v>
      </c>
      <c r="D22" s="3">
        <v>0</v>
      </c>
      <c r="E22" s="3">
        <v>0</v>
      </c>
      <c r="F22" s="3">
        <v>0</v>
      </c>
      <c r="G22" s="3">
        <v>0</v>
      </c>
      <c r="H22" s="4">
        <f t="shared" si="0"/>
        <v>0</v>
      </c>
      <c r="I22" s="4">
        <f t="shared" si="1"/>
        <v>0</v>
      </c>
      <c r="J22" s="5">
        <f t="shared" si="2"/>
        <v>0</v>
      </c>
      <c r="L22" s="70">
        <f t="shared" si="3"/>
        <v>0</v>
      </c>
      <c r="M22" s="70">
        <f t="shared" si="3"/>
        <v>0</v>
      </c>
      <c r="N22" s="70">
        <f t="shared" si="4"/>
        <v>0</v>
      </c>
      <c r="O22" s="70">
        <f t="shared" si="4"/>
        <v>0</v>
      </c>
      <c r="P22" s="70">
        <f t="shared" si="5"/>
        <v>0</v>
      </c>
      <c r="Q22" s="70">
        <f t="shared" si="5"/>
        <v>0</v>
      </c>
      <c r="R22" s="70">
        <f t="shared" si="6"/>
        <v>0</v>
      </c>
      <c r="S22" s="70">
        <f t="shared" si="7"/>
        <v>0</v>
      </c>
    </row>
    <row r="23" spans="1:19" ht="15">
      <c r="A23" s="6" t="s">
        <v>20</v>
      </c>
      <c r="B23" s="7">
        <v>143496</v>
      </c>
      <c r="C23" s="7">
        <v>1153</v>
      </c>
      <c r="D23" s="7">
        <v>144649</v>
      </c>
      <c r="E23" s="7">
        <v>257736</v>
      </c>
      <c r="F23" s="7">
        <v>0</v>
      </c>
      <c r="G23" s="7">
        <v>257736</v>
      </c>
      <c r="H23" s="8">
        <f t="shared" si="0"/>
        <v>79.61197524669677</v>
      </c>
      <c r="I23" s="8">
        <f t="shared" si="1"/>
        <v>-100</v>
      </c>
      <c r="J23" s="9">
        <f t="shared" si="2"/>
        <v>78.18028468914406</v>
      </c>
      <c r="L23" s="70">
        <f t="shared" si="3"/>
        <v>71748</v>
      </c>
      <c r="M23" s="70">
        <f t="shared" si="3"/>
        <v>576.5</v>
      </c>
      <c r="N23" s="70">
        <f t="shared" si="4"/>
        <v>128868</v>
      </c>
      <c r="O23" s="70">
        <f t="shared" si="4"/>
        <v>0</v>
      </c>
      <c r="P23" s="70">
        <f t="shared" si="5"/>
        <v>57120</v>
      </c>
      <c r="Q23" s="70">
        <f t="shared" si="5"/>
        <v>-576.5</v>
      </c>
      <c r="R23" s="70">
        <f t="shared" si="6"/>
        <v>711.9779005524862</v>
      </c>
      <c r="S23" s="70">
        <f t="shared" si="7"/>
        <v>0</v>
      </c>
    </row>
    <row r="24" spans="1:19" ht="15">
      <c r="A24" s="10" t="s">
        <v>21</v>
      </c>
      <c r="B24" s="3">
        <v>54209</v>
      </c>
      <c r="C24" s="3">
        <v>271</v>
      </c>
      <c r="D24" s="3">
        <v>54480</v>
      </c>
      <c r="E24" s="3">
        <v>63092</v>
      </c>
      <c r="F24" s="3">
        <v>0</v>
      </c>
      <c r="G24" s="3">
        <v>63092</v>
      </c>
      <c r="H24" s="4">
        <f t="shared" si="0"/>
        <v>16.386577874522683</v>
      </c>
      <c r="I24" s="4">
        <f t="shared" si="1"/>
        <v>-100</v>
      </c>
      <c r="J24" s="5">
        <f t="shared" si="2"/>
        <v>15.807635829662262</v>
      </c>
      <c r="L24" s="70">
        <f t="shared" si="3"/>
        <v>27104.5</v>
      </c>
      <c r="M24" s="70">
        <f t="shared" si="3"/>
        <v>135.5</v>
      </c>
      <c r="N24" s="70">
        <f t="shared" si="4"/>
        <v>31546</v>
      </c>
      <c r="O24" s="70">
        <f t="shared" si="4"/>
        <v>0</v>
      </c>
      <c r="P24" s="70">
        <f t="shared" si="5"/>
        <v>4441.5</v>
      </c>
      <c r="Q24" s="70">
        <f t="shared" si="5"/>
        <v>-135.5</v>
      </c>
      <c r="R24" s="70">
        <f t="shared" si="6"/>
        <v>174.28729281767957</v>
      </c>
      <c r="S24" s="70">
        <f t="shared" si="7"/>
        <v>0</v>
      </c>
    </row>
    <row r="25" spans="1:19" ht="15">
      <c r="A25" s="6" t="s">
        <v>22</v>
      </c>
      <c r="B25" s="7">
        <v>50447</v>
      </c>
      <c r="C25" s="7">
        <v>9479</v>
      </c>
      <c r="D25" s="7">
        <v>59926</v>
      </c>
      <c r="E25" s="7">
        <v>14172</v>
      </c>
      <c r="F25" s="7">
        <v>64</v>
      </c>
      <c r="G25" s="7">
        <v>14236</v>
      </c>
      <c r="H25" s="8">
        <f t="shared" si="0"/>
        <v>-71.90715007829999</v>
      </c>
      <c r="I25" s="8">
        <f t="shared" si="1"/>
        <v>-99.32482329359638</v>
      </c>
      <c r="J25" s="9">
        <f t="shared" si="2"/>
        <v>-76.24403430898109</v>
      </c>
      <c r="L25" s="70">
        <f t="shared" si="3"/>
        <v>25223.5</v>
      </c>
      <c r="M25" s="70">
        <f t="shared" si="3"/>
        <v>4739.5</v>
      </c>
      <c r="N25" s="70">
        <f t="shared" si="4"/>
        <v>7086</v>
      </c>
      <c r="O25" s="70">
        <f t="shared" si="4"/>
        <v>32</v>
      </c>
      <c r="P25" s="70">
        <f t="shared" si="5"/>
        <v>-18137.5</v>
      </c>
      <c r="Q25" s="70">
        <f t="shared" si="5"/>
        <v>-4707.5</v>
      </c>
      <c r="R25" s="70">
        <f t="shared" si="6"/>
        <v>39.149171270718234</v>
      </c>
      <c r="S25" s="70">
        <f t="shared" si="7"/>
        <v>0.17679558011049723</v>
      </c>
    </row>
    <row r="26" spans="1:19" ht="15">
      <c r="A26" s="10" t="s">
        <v>23</v>
      </c>
      <c r="B26" s="3">
        <v>25212</v>
      </c>
      <c r="C26" s="3">
        <v>1286</v>
      </c>
      <c r="D26" s="3">
        <v>26498</v>
      </c>
      <c r="E26" s="3">
        <v>35978</v>
      </c>
      <c r="F26" s="3">
        <v>0</v>
      </c>
      <c r="G26" s="3">
        <v>35978</v>
      </c>
      <c r="H26" s="4">
        <f t="shared" si="0"/>
        <v>42.70188798984611</v>
      </c>
      <c r="I26" s="4">
        <f t="shared" si="1"/>
        <v>-100</v>
      </c>
      <c r="J26" s="5">
        <f t="shared" si="2"/>
        <v>35.776285002641714</v>
      </c>
      <c r="L26" s="70">
        <f t="shared" si="3"/>
        <v>12606</v>
      </c>
      <c r="M26" s="70">
        <f t="shared" si="3"/>
        <v>643</v>
      </c>
      <c r="N26" s="70">
        <f t="shared" si="4"/>
        <v>17989</v>
      </c>
      <c r="O26" s="70">
        <f t="shared" si="4"/>
        <v>0</v>
      </c>
      <c r="P26" s="70">
        <f t="shared" si="5"/>
        <v>5383</v>
      </c>
      <c r="Q26" s="70">
        <f t="shared" si="5"/>
        <v>-643</v>
      </c>
      <c r="R26" s="70">
        <f t="shared" si="6"/>
        <v>99.38674033149171</v>
      </c>
      <c r="S26" s="70">
        <f t="shared" si="7"/>
        <v>0</v>
      </c>
    </row>
    <row r="27" spans="1:19" ht="15">
      <c r="A27" s="6" t="s">
        <v>24</v>
      </c>
      <c r="B27" s="7">
        <v>0</v>
      </c>
      <c r="C27" s="7">
        <v>0</v>
      </c>
      <c r="D27" s="7">
        <v>0</v>
      </c>
      <c r="E27" s="7">
        <v>0</v>
      </c>
      <c r="F27" s="7">
        <v>0</v>
      </c>
      <c r="G27" s="7">
        <v>0</v>
      </c>
      <c r="H27" s="8">
        <f t="shared" si="0"/>
        <v>0</v>
      </c>
      <c r="I27" s="8">
        <f t="shared" si="1"/>
        <v>0</v>
      </c>
      <c r="J27" s="9">
        <f t="shared" si="2"/>
        <v>0</v>
      </c>
      <c r="L27" s="70">
        <f t="shared" si="3"/>
        <v>0</v>
      </c>
      <c r="M27" s="70">
        <f t="shared" si="3"/>
        <v>0</v>
      </c>
      <c r="N27" s="70">
        <f t="shared" si="4"/>
        <v>0</v>
      </c>
      <c r="O27" s="70">
        <f t="shared" si="4"/>
        <v>0</v>
      </c>
      <c r="P27" s="70">
        <f t="shared" si="5"/>
        <v>0</v>
      </c>
      <c r="Q27" s="70">
        <f t="shared" si="5"/>
        <v>0</v>
      </c>
      <c r="R27" s="70">
        <f t="shared" si="6"/>
        <v>0</v>
      </c>
      <c r="S27" s="70">
        <f t="shared" si="7"/>
        <v>0</v>
      </c>
    </row>
    <row r="28" spans="1:19" ht="15">
      <c r="A28" s="10" t="s">
        <v>25</v>
      </c>
      <c r="B28" s="3">
        <v>123685</v>
      </c>
      <c r="C28" s="3">
        <v>7339</v>
      </c>
      <c r="D28" s="3">
        <v>131024</v>
      </c>
      <c r="E28" s="3">
        <v>96687</v>
      </c>
      <c r="F28" s="3">
        <v>3890</v>
      </c>
      <c r="G28" s="3">
        <v>100577</v>
      </c>
      <c r="H28" s="4">
        <f t="shared" si="0"/>
        <v>-21.828030884909243</v>
      </c>
      <c r="I28" s="4">
        <f t="shared" si="1"/>
        <v>-46.99550347458782</v>
      </c>
      <c r="J28" s="5">
        <f t="shared" si="2"/>
        <v>-23.23772743924777</v>
      </c>
      <c r="L28" s="70">
        <f t="shared" si="3"/>
        <v>61842.5</v>
      </c>
      <c r="M28" s="70">
        <f t="shared" si="3"/>
        <v>3669.5</v>
      </c>
      <c r="N28" s="70">
        <f t="shared" si="4"/>
        <v>48343.5</v>
      </c>
      <c r="O28" s="70">
        <f t="shared" si="4"/>
        <v>1945</v>
      </c>
      <c r="P28" s="70">
        <f t="shared" si="5"/>
        <v>-13499</v>
      </c>
      <c r="Q28" s="70">
        <f t="shared" si="5"/>
        <v>-1724.5</v>
      </c>
      <c r="R28" s="70">
        <f t="shared" si="6"/>
        <v>267.0911602209945</v>
      </c>
      <c r="S28" s="70">
        <f t="shared" si="7"/>
        <v>10.74585635359116</v>
      </c>
    </row>
    <row r="29" spans="1:19" ht="15">
      <c r="A29" s="6" t="s">
        <v>26</v>
      </c>
      <c r="B29" s="7">
        <v>452528</v>
      </c>
      <c r="C29" s="7">
        <v>10673</v>
      </c>
      <c r="D29" s="7">
        <v>463201</v>
      </c>
      <c r="E29" s="7">
        <v>480408</v>
      </c>
      <c r="F29" s="7">
        <v>4760</v>
      </c>
      <c r="G29" s="7">
        <v>485168</v>
      </c>
      <c r="H29" s="8">
        <f t="shared" si="0"/>
        <v>6.160944737121239</v>
      </c>
      <c r="I29" s="8">
        <f t="shared" si="1"/>
        <v>-55.4014803710297</v>
      </c>
      <c r="J29" s="9">
        <f t="shared" si="2"/>
        <v>4.742433630324632</v>
      </c>
      <c r="L29" s="70">
        <f t="shared" si="3"/>
        <v>226264</v>
      </c>
      <c r="M29" s="70">
        <f t="shared" si="3"/>
        <v>5336.5</v>
      </c>
      <c r="N29" s="70">
        <f t="shared" si="4"/>
        <v>240204</v>
      </c>
      <c r="O29" s="70">
        <f t="shared" si="4"/>
        <v>2380</v>
      </c>
      <c r="P29" s="70">
        <f t="shared" si="5"/>
        <v>13940</v>
      </c>
      <c r="Q29" s="70">
        <f t="shared" si="5"/>
        <v>-2956.5</v>
      </c>
      <c r="R29" s="70">
        <f t="shared" si="6"/>
        <v>1327.0939226519338</v>
      </c>
      <c r="S29" s="70">
        <f t="shared" si="7"/>
        <v>13.149171270718233</v>
      </c>
    </row>
    <row r="30" spans="1:19" ht="15">
      <c r="A30" s="10" t="s">
        <v>27</v>
      </c>
      <c r="B30" s="3">
        <v>235310</v>
      </c>
      <c r="C30" s="3">
        <v>5211</v>
      </c>
      <c r="D30" s="3">
        <v>240521</v>
      </c>
      <c r="E30" s="3">
        <v>244767</v>
      </c>
      <c r="F30" s="3">
        <v>7610</v>
      </c>
      <c r="G30" s="3">
        <v>252377</v>
      </c>
      <c r="H30" s="4">
        <f t="shared" si="0"/>
        <v>4.018953720623858</v>
      </c>
      <c r="I30" s="4">
        <f t="shared" si="1"/>
        <v>46.03722893878334</v>
      </c>
      <c r="J30" s="5">
        <f t="shared" si="2"/>
        <v>4.9292993127419225</v>
      </c>
      <c r="L30" s="70">
        <f t="shared" si="3"/>
        <v>117655</v>
      </c>
      <c r="M30" s="70">
        <f t="shared" si="3"/>
        <v>2605.5</v>
      </c>
      <c r="N30" s="70">
        <f t="shared" si="4"/>
        <v>122383.5</v>
      </c>
      <c r="O30" s="70">
        <f t="shared" si="4"/>
        <v>3805</v>
      </c>
      <c r="P30" s="70">
        <f t="shared" si="5"/>
        <v>4728.5</v>
      </c>
      <c r="Q30" s="70">
        <f t="shared" si="5"/>
        <v>1199.5</v>
      </c>
      <c r="R30" s="70">
        <f t="shared" si="6"/>
        <v>676.1519337016574</v>
      </c>
      <c r="S30" s="70">
        <f t="shared" si="7"/>
        <v>21.022099447513813</v>
      </c>
    </row>
    <row r="31" spans="1:19" ht="15">
      <c r="A31" s="6" t="s">
        <v>75</v>
      </c>
      <c r="B31" s="7">
        <v>95775</v>
      </c>
      <c r="C31" s="7">
        <v>559</v>
      </c>
      <c r="D31" s="7">
        <v>96334</v>
      </c>
      <c r="E31" s="7">
        <v>108424</v>
      </c>
      <c r="F31" s="7">
        <v>0</v>
      </c>
      <c r="G31" s="7">
        <v>108424</v>
      </c>
      <c r="H31" s="8">
        <f t="shared" si="0"/>
        <v>13.206995562516314</v>
      </c>
      <c r="I31" s="8">
        <f t="shared" si="1"/>
        <v>-100</v>
      </c>
      <c r="J31" s="9">
        <f t="shared" si="2"/>
        <v>12.550086158573299</v>
      </c>
      <c r="L31" s="70">
        <f t="shared" si="3"/>
        <v>47887.5</v>
      </c>
      <c r="M31" s="70">
        <f t="shared" si="3"/>
        <v>279.5</v>
      </c>
      <c r="N31" s="70">
        <f t="shared" si="4"/>
        <v>54212</v>
      </c>
      <c r="O31" s="70">
        <f t="shared" si="4"/>
        <v>0</v>
      </c>
      <c r="P31" s="70">
        <f t="shared" si="5"/>
        <v>6324.5</v>
      </c>
      <c r="Q31" s="70">
        <f t="shared" si="5"/>
        <v>-279.5</v>
      </c>
      <c r="R31" s="70">
        <f t="shared" si="6"/>
        <v>299.51381215469615</v>
      </c>
      <c r="S31" s="70">
        <f t="shared" si="7"/>
        <v>0</v>
      </c>
    </row>
    <row r="32" spans="1:19" ht="15">
      <c r="A32" s="10" t="s">
        <v>55</v>
      </c>
      <c r="B32" s="3">
        <v>0</v>
      </c>
      <c r="C32" s="3">
        <v>14764</v>
      </c>
      <c r="D32" s="3">
        <v>14764</v>
      </c>
      <c r="E32" s="3">
        <v>1351</v>
      </c>
      <c r="F32" s="3">
        <v>17231</v>
      </c>
      <c r="G32" s="3">
        <v>18582</v>
      </c>
      <c r="H32" s="4">
        <f t="shared" si="0"/>
        <v>0</v>
      </c>
      <c r="I32" s="4">
        <f t="shared" si="1"/>
        <v>16.709563803847196</v>
      </c>
      <c r="J32" s="5">
        <f t="shared" si="2"/>
        <v>25.860200487672717</v>
      </c>
      <c r="L32" s="70">
        <f t="shared" si="3"/>
        <v>0</v>
      </c>
      <c r="M32" s="70">
        <f t="shared" si="3"/>
        <v>7382</v>
      </c>
      <c r="N32" s="70">
        <f t="shared" si="4"/>
        <v>675.5</v>
      </c>
      <c r="O32" s="70">
        <f t="shared" si="4"/>
        <v>8615.5</v>
      </c>
      <c r="P32" s="70">
        <f t="shared" si="5"/>
        <v>675.5</v>
      </c>
      <c r="Q32" s="70">
        <f t="shared" si="5"/>
        <v>1233.5</v>
      </c>
      <c r="R32" s="70">
        <f t="shared" si="6"/>
        <v>3.7320441988950277</v>
      </c>
      <c r="S32" s="70">
        <f t="shared" si="7"/>
        <v>47.59944751381215</v>
      </c>
    </row>
    <row r="33" spans="1:19" ht="15">
      <c r="A33" s="6" t="s">
        <v>67</v>
      </c>
      <c r="B33" s="7">
        <v>33408</v>
      </c>
      <c r="C33" s="7">
        <v>0</v>
      </c>
      <c r="D33" s="7">
        <v>33408</v>
      </c>
      <c r="E33" s="7">
        <v>46006</v>
      </c>
      <c r="F33" s="7">
        <v>0</v>
      </c>
      <c r="G33" s="7">
        <v>46006</v>
      </c>
      <c r="H33" s="8">
        <f t="shared" si="0"/>
        <v>37.709530651341</v>
      </c>
      <c r="I33" s="8">
        <f t="shared" si="1"/>
        <v>0</v>
      </c>
      <c r="J33" s="9">
        <f t="shared" si="2"/>
        <v>37.709530651341</v>
      </c>
      <c r="L33" s="70">
        <f t="shared" si="3"/>
        <v>16704</v>
      </c>
      <c r="M33" s="70">
        <f t="shared" si="3"/>
        <v>0</v>
      </c>
      <c r="N33" s="70">
        <f t="shared" si="4"/>
        <v>23003</v>
      </c>
      <c r="O33" s="70">
        <f t="shared" si="4"/>
        <v>0</v>
      </c>
      <c r="P33" s="70">
        <f t="shared" si="5"/>
        <v>6299</v>
      </c>
      <c r="Q33" s="70">
        <f t="shared" si="5"/>
        <v>0</v>
      </c>
      <c r="R33" s="70">
        <f t="shared" si="6"/>
        <v>127.08839779005525</v>
      </c>
      <c r="S33" s="70">
        <f t="shared" si="7"/>
        <v>0</v>
      </c>
    </row>
    <row r="34" spans="1:19" ht="15">
      <c r="A34" s="10" t="s">
        <v>28</v>
      </c>
      <c r="B34" s="3">
        <v>248133</v>
      </c>
      <c r="C34" s="3">
        <v>46369</v>
      </c>
      <c r="D34" s="3">
        <v>294502</v>
      </c>
      <c r="E34" s="3">
        <v>327823</v>
      </c>
      <c r="F34" s="3">
        <v>5082</v>
      </c>
      <c r="G34" s="3">
        <v>332905</v>
      </c>
      <c r="H34" s="4">
        <f t="shared" si="0"/>
        <v>32.11584110134484</v>
      </c>
      <c r="I34" s="4">
        <f t="shared" si="1"/>
        <v>-89.040091440402</v>
      </c>
      <c r="J34" s="5">
        <f t="shared" si="2"/>
        <v>13.039979354978914</v>
      </c>
      <c r="L34" s="70">
        <f t="shared" si="3"/>
        <v>124066.5</v>
      </c>
      <c r="M34" s="70">
        <f t="shared" si="3"/>
        <v>23184.5</v>
      </c>
      <c r="N34" s="70">
        <f t="shared" si="4"/>
        <v>163911.5</v>
      </c>
      <c r="O34" s="70">
        <f t="shared" si="4"/>
        <v>2541</v>
      </c>
      <c r="P34" s="70">
        <f t="shared" si="5"/>
        <v>39845</v>
      </c>
      <c r="Q34" s="70">
        <f t="shared" si="5"/>
        <v>-20643.5</v>
      </c>
      <c r="R34" s="70">
        <f t="shared" si="6"/>
        <v>905.5883977900553</v>
      </c>
      <c r="S34" s="70">
        <f t="shared" si="7"/>
        <v>14.03867403314917</v>
      </c>
    </row>
    <row r="35" spans="1:19" ht="15">
      <c r="A35" s="6" t="s">
        <v>66</v>
      </c>
      <c r="B35" s="7">
        <v>64831</v>
      </c>
      <c r="C35" s="7">
        <v>296</v>
      </c>
      <c r="D35" s="7">
        <v>65127</v>
      </c>
      <c r="E35" s="7">
        <v>68197</v>
      </c>
      <c r="F35" s="7">
        <v>0</v>
      </c>
      <c r="G35" s="7">
        <v>68197</v>
      </c>
      <c r="H35" s="8">
        <f t="shared" si="0"/>
        <v>5.1919606361154385</v>
      </c>
      <c r="I35" s="8">
        <f t="shared" si="1"/>
        <v>-100</v>
      </c>
      <c r="J35" s="9">
        <f t="shared" si="2"/>
        <v>4.7138667526525095</v>
      </c>
      <c r="L35" s="70">
        <f t="shared" si="3"/>
        <v>32415.5</v>
      </c>
      <c r="M35" s="70">
        <f t="shared" si="3"/>
        <v>148</v>
      </c>
      <c r="N35" s="70">
        <f t="shared" si="4"/>
        <v>34098.5</v>
      </c>
      <c r="O35" s="70">
        <f t="shared" si="4"/>
        <v>0</v>
      </c>
      <c r="P35" s="70">
        <f t="shared" si="5"/>
        <v>1683</v>
      </c>
      <c r="Q35" s="70">
        <f t="shared" si="5"/>
        <v>-148</v>
      </c>
      <c r="R35" s="70">
        <f t="shared" si="6"/>
        <v>188.38950276243094</v>
      </c>
      <c r="S35" s="70">
        <f t="shared" si="7"/>
        <v>0</v>
      </c>
    </row>
    <row r="36" spans="1:19" ht="15">
      <c r="A36" s="10" t="s">
        <v>29</v>
      </c>
      <c r="B36" s="3">
        <v>20314</v>
      </c>
      <c r="C36" s="3">
        <v>4242</v>
      </c>
      <c r="D36" s="3">
        <v>24556</v>
      </c>
      <c r="E36" s="3">
        <v>11160</v>
      </c>
      <c r="F36" s="3">
        <v>906</v>
      </c>
      <c r="G36" s="3">
        <v>12066</v>
      </c>
      <c r="H36" s="4">
        <f t="shared" si="0"/>
        <v>-45.06251846017525</v>
      </c>
      <c r="I36" s="4">
        <f t="shared" si="1"/>
        <v>-78.64214992927863</v>
      </c>
      <c r="J36" s="5">
        <f t="shared" si="2"/>
        <v>-50.86333279035674</v>
      </c>
      <c r="L36" s="70">
        <f t="shared" si="3"/>
        <v>10157</v>
      </c>
      <c r="M36" s="70">
        <f t="shared" si="3"/>
        <v>2121</v>
      </c>
      <c r="N36" s="70">
        <f t="shared" si="4"/>
        <v>5580</v>
      </c>
      <c r="O36" s="70">
        <f t="shared" si="4"/>
        <v>453</v>
      </c>
      <c r="P36" s="70">
        <f t="shared" si="5"/>
        <v>-4577</v>
      </c>
      <c r="Q36" s="70">
        <f t="shared" si="5"/>
        <v>-1668</v>
      </c>
      <c r="R36" s="70">
        <f t="shared" si="6"/>
        <v>30.828729281767956</v>
      </c>
      <c r="S36" s="70">
        <f t="shared" si="7"/>
        <v>2.5027624309392267</v>
      </c>
    </row>
    <row r="37" spans="1:19" ht="15">
      <c r="A37" s="6" t="s">
        <v>30</v>
      </c>
      <c r="B37" s="7">
        <v>65937</v>
      </c>
      <c r="C37" s="7">
        <v>458</v>
      </c>
      <c r="D37" s="7">
        <v>66395</v>
      </c>
      <c r="E37" s="7">
        <v>62029</v>
      </c>
      <c r="F37" s="7">
        <v>0</v>
      </c>
      <c r="G37" s="7">
        <v>62029</v>
      </c>
      <c r="H37" s="8">
        <f t="shared" si="0"/>
        <v>-5.926869587636683</v>
      </c>
      <c r="I37" s="8">
        <f t="shared" si="1"/>
        <v>-100</v>
      </c>
      <c r="J37" s="9">
        <f t="shared" si="2"/>
        <v>-6.5757963702086</v>
      </c>
      <c r="L37" s="70">
        <f t="shared" si="3"/>
        <v>32968.5</v>
      </c>
      <c r="M37" s="70">
        <f t="shared" si="3"/>
        <v>229</v>
      </c>
      <c r="N37" s="70">
        <f t="shared" si="4"/>
        <v>31014.5</v>
      </c>
      <c r="O37" s="70">
        <f t="shared" si="4"/>
        <v>0</v>
      </c>
      <c r="P37" s="70">
        <f t="shared" si="5"/>
        <v>-1954</v>
      </c>
      <c r="Q37" s="70">
        <f t="shared" si="5"/>
        <v>-229</v>
      </c>
      <c r="R37" s="70">
        <f t="shared" si="6"/>
        <v>171.35082872928177</v>
      </c>
      <c r="S37" s="70">
        <f t="shared" si="7"/>
        <v>0</v>
      </c>
    </row>
    <row r="38" spans="1:19" ht="15">
      <c r="A38" s="10" t="s">
        <v>31</v>
      </c>
      <c r="B38" s="3">
        <v>171081</v>
      </c>
      <c r="C38" s="3">
        <v>219</v>
      </c>
      <c r="D38" s="3">
        <v>171300</v>
      </c>
      <c r="E38" s="3">
        <v>198315</v>
      </c>
      <c r="F38" s="3">
        <v>0</v>
      </c>
      <c r="G38" s="3">
        <v>198315</v>
      </c>
      <c r="H38" s="4">
        <f t="shared" si="0"/>
        <v>15.918775316955127</v>
      </c>
      <c r="I38" s="4">
        <f t="shared" si="1"/>
        <v>-100</v>
      </c>
      <c r="J38" s="5">
        <f t="shared" si="2"/>
        <v>15.770577933450086</v>
      </c>
      <c r="L38" s="70">
        <f t="shared" si="3"/>
        <v>85540.5</v>
      </c>
      <c r="M38" s="70">
        <f t="shared" si="3"/>
        <v>109.5</v>
      </c>
      <c r="N38" s="70">
        <f t="shared" si="4"/>
        <v>99157.5</v>
      </c>
      <c r="O38" s="70">
        <f t="shared" si="4"/>
        <v>0</v>
      </c>
      <c r="P38" s="70">
        <f t="shared" si="5"/>
        <v>13617</v>
      </c>
      <c r="Q38" s="70">
        <f t="shared" si="5"/>
        <v>-109.5</v>
      </c>
      <c r="R38" s="70">
        <f t="shared" si="6"/>
        <v>547.8314917127071</v>
      </c>
      <c r="S38" s="70">
        <f t="shared" si="7"/>
        <v>0</v>
      </c>
    </row>
    <row r="39" spans="1:19" ht="15">
      <c r="A39" s="6" t="s">
        <v>32</v>
      </c>
      <c r="B39" s="7">
        <v>13413</v>
      </c>
      <c r="C39" s="7">
        <v>1377</v>
      </c>
      <c r="D39" s="7">
        <v>14790</v>
      </c>
      <c r="E39" s="7">
        <v>7921</v>
      </c>
      <c r="F39" s="7">
        <v>0</v>
      </c>
      <c r="G39" s="7">
        <v>7921</v>
      </c>
      <c r="H39" s="8">
        <f t="shared" si="0"/>
        <v>-40.94535152464027</v>
      </c>
      <c r="I39" s="8">
        <f t="shared" si="1"/>
        <v>-100</v>
      </c>
      <c r="J39" s="9">
        <f t="shared" si="2"/>
        <v>-46.44354293441514</v>
      </c>
      <c r="L39" s="70">
        <f t="shared" si="3"/>
        <v>6706.5</v>
      </c>
      <c r="M39" s="70">
        <f t="shared" si="3"/>
        <v>688.5</v>
      </c>
      <c r="N39" s="70">
        <f t="shared" si="4"/>
        <v>3960.5</v>
      </c>
      <c r="O39" s="70">
        <f t="shared" si="4"/>
        <v>0</v>
      </c>
      <c r="P39" s="70">
        <f t="shared" si="5"/>
        <v>-2746</v>
      </c>
      <c r="Q39" s="70">
        <f t="shared" si="5"/>
        <v>-688.5</v>
      </c>
      <c r="R39" s="70">
        <f t="shared" si="6"/>
        <v>21.88121546961326</v>
      </c>
      <c r="S39" s="70">
        <f t="shared" si="7"/>
        <v>0</v>
      </c>
    </row>
    <row r="40" spans="1:19" ht="15">
      <c r="A40" s="10" t="s">
        <v>33</v>
      </c>
      <c r="B40" s="3">
        <v>452532</v>
      </c>
      <c r="C40" s="3">
        <v>79267</v>
      </c>
      <c r="D40" s="3">
        <v>531799</v>
      </c>
      <c r="E40" s="3">
        <v>472087</v>
      </c>
      <c r="F40" s="3">
        <v>67037</v>
      </c>
      <c r="G40" s="3">
        <v>539124</v>
      </c>
      <c r="H40" s="4">
        <f t="shared" si="0"/>
        <v>4.321241370775989</v>
      </c>
      <c r="I40" s="4">
        <f t="shared" si="1"/>
        <v>-15.428866993830976</v>
      </c>
      <c r="J40" s="5">
        <f t="shared" si="2"/>
        <v>1.377400107935517</v>
      </c>
      <c r="L40" s="70">
        <f t="shared" si="3"/>
        <v>226266</v>
      </c>
      <c r="M40" s="70">
        <f t="shared" si="3"/>
        <v>39633.5</v>
      </c>
      <c r="N40" s="70">
        <f t="shared" si="4"/>
        <v>236043.5</v>
      </c>
      <c r="O40" s="70">
        <f t="shared" si="4"/>
        <v>33518.5</v>
      </c>
      <c r="P40" s="70">
        <f t="shared" si="5"/>
        <v>9777.5</v>
      </c>
      <c r="Q40" s="70">
        <f t="shared" si="5"/>
        <v>-6115</v>
      </c>
      <c r="R40" s="70">
        <f t="shared" si="6"/>
        <v>1304.1077348066299</v>
      </c>
      <c r="S40" s="70">
        <f t="shared" si="7"/>
        <v>185.18508287292818</v>
      </c>
    </row>
    <row r="41" spans="1:19" ht="15">
      <c r="A41" s="6" t="s">
        <v>34</v>
      </c>
      <c r="B41" s="7">
        <v>10512</v>
      </c>
      <c r="C41" s="7">
        <v>1067</v>
      </c>
      <c r="D41" s="7">
        <v>11579</v>
      </c>
      <c r="E41" s="7">
        <v>0</v>
      </c>
      <c r="F41" s="7">
        <v>0</v>
      </c>
      <c r="G41" s="7">
        <v>0</v>
      </c>
      <c r="H41" s="8">
        <f t="shared" si="0"/>
        <v>-100</v>
      </c>
      <c r="I41" s="8">
        <f t="shared" si="1"/>
        <v>-100</v>
      </c>
      <c r="J41" s="9">
        <f t="shared" si="2"/>
        <v>-100</v>
      </c>
      <c r="L41" s="70">
        <f t="shared" si="3"/>
        <v>5256</v>
      </c>
      <c r="M41" s="70">
        <f t="shared" si="3"/>
        <v>533.5</v>
      </c>
      <c r="N41" s="70">
        <f t="shared" si="4"/>
        <v>0</v>
      </c>
      <c r="O41" s="70">
        <f t="shared" si="4"/>
        <v>0</v>
      </c>
      <c r="P41" s="70">
        <f t="shared" si="5"/>
        <v>-5256</v>
      </c>
      <c r="Q41" s="70">
        <f t="shared" si="5"/>
        <v>-533.5</v>
      </c>
      <c r="R41" s="70">
        <f t="shared" si="6"/>
        <v>0</v>
      </c>
      <c r="S41" s="70">
        <f t="shared" si="7"/>
        <v>0</v>
      </c>
    </row>
    <row r="42" spans="1:19" ht="15">
      <c r="A42" s="10" t="s">
        <v>35</v>
      </c>
      <c r="B42" s="3">
        <v>204149</v>
      </c>
      <c r="C42" s="3">
        <v>25102</v>
      </c>
      <c r="D42" s="3">
        <v>229251</v>
      </c>
      <c r="E42" s="3">
        <v>207742</v>
      </c>
      <c r="F42" s="3">
        <v>15932</v>
      </c>
      <c r="G42" s="3">
        <v>223674</v>
      </c>
      <c r="H42" s="4">
        <f t="shared" si="0"/>
        <v>1.759989027621982</v>
      </c>
      <c r="I42" s="4">
        <f t="shared" si="1"/>
        <v>-36.53095370886782</v>
      </c>
      <c r="J42" s="5">
        <f t="shared" si="2"/>
        <v>-2.4327047646466102</v>
      </c>
      <c r="L42" s="70">
        <f t="shared" si="3"/>
        <v>102074.5</v>
      </c>
      <c r="M42" s="70">
        <f t="shared" si="3"/>
        <v>12551</v>
      </c>
      <c r="N42" s="70">
        <f t="shared" si="4"/>
        <v>103871</v>
      </c>
      <c r="O42" s="70">
        <f t="shared" si="4"/>
        <v>7966</v>
      </c>
      <c r="P42" s="70">
        <f t="shared" si="5"/>
        <v>1796.5</v>
      </c>
      <c r="Q42" s="70">
        <f t="shared" si="5"/>
        <v>-4585</v>
      </c>
      <c r="R42" s="70">
        <f t="shared" si="6"/>
        <v>573.8729281767955</v>
      </c>
      <c r="S42" s="70">
        <f t="shared" si="7"/>
        <v>44.011049723756905</v>
      </c>
    </row>
    <row r="43" spans="1:19" ht="15">
      <c r="A43" s="6" t="s">
        <v>36</v>
      </c>
      <c r="B43" s="7">
        <v>207380</v>
      </c>
      <c r="C43" s="7">
        <v>2203</v>
      </c>
      <c r="D43" s="7">
        <v>209583</v>
      </c>
      <c r="E43" s="7">
        <v>235363</v>
      </c>
      <c r="F43" s="7">
        <v>1494</v>
      </c>
      <c r="G43" s="7">
        <v>236857</v>
      </c>
      <c r="H43" s="8">
        <f t="shared" si="0"/>
        <v>13.493586652521941</v>
      </c>
      <c r="I43" s="8">
        <f t="shared" si="1"/>
        <v>-32.18338629142079</v>
      </c>
      <c r="J43" s="9">
        <f t="shared" si="2"/>
        <v>13.013460061169082</v>
      </c>
      <c r="L43" s="70">
        <f t="shared" si="3"/>
        <v>103690</v>
      </c>
      <c r="M43" s="70">
        <f t="shared" si="3"/>
        <v>1101.5</v>
      </c>
      <c r="N43" s="70">
        <f t="shared" si="4"/>
        <v>117681.5</v>
      </c>
      <c r="O43" s="70">
        <f t="shared" si="4"/>
        <v>747</v>
      </c>
      <c r="P43" s="70">
        <f t="shared" si="5"/>
        <v>13991.5</v>
      </c>
      <c r="Q43" s="70">
        <f t="shared" si="5"/>
        <v>-354.5</v>
      </c>
      <c r="R43" s="70">
        <f t="shared" si="6"/>
        <v>650.1740331491712</v>
      </c>
      <c r="S43" s="70">
        <f t="shared" si="7"/>
        <v>4.12707182320442</v>
      </c>
    </row>
    <row r="44" spans="1:19" ht="15">
      <c r="A44" s="10" t="s">
        <v>37</v>
      </c>
      <c r="B44" s="3">
        <v>160698</v>
      </c>
      <c r="C44" s="3">
        <v>514</v>
      </c>
      <c r="D44" s="3">
        <v>161212</v>
      </c>
      <c r="E44" s="3">
        <v>258920</v>
      </c>
      <c r="F44" s="3">
        <v>0</v>
      </c>
      <c r="G44" s="3">
        <v>258920</v>
      </c>
      <c r="H44" s="4">
        <f t="shared" si="0"/>
        <v>61.122104817732634</v>
      </c>
      <c r="I44" s="4">
        <f t="shared" si="1"/>
        <v>-100</v>
      </c>
      <c r="J44" s="5">
        <f t="shared" si="2"/>
        <v>60.60839143488078</v>
      </c>
      <c r="L44" s="70">
        <f t="shared" si="3"/>
        <v>80349</v>
      </c>
      <c r="M44" s="70">
        <f t="shared" si="3"/>
        <v>257</v>
      </c>
      <c r="N44" s="70">
        <f t="shared" si="4"/>
        <v>129460</v>
      </c>
      <c r="O44" s="70">
        <f t="shared" si="4"/>
        <v>0</v>
      </c>
      <c r="P44" s="70">
        <f t="shared" si="5"/>
        <v>49111</v>
      </c>
      <c r="Q44" s="70">
        <f t="shared" si="5"/>
        <v>-257</v>
      </c>
      <c r="R44" s="70">
        <f t="shared" si="6"/>
        <v>715.2486187845304</v>
      </c>
      <c r="S44" s="70">
        <f t="shared" si="7"/>
        <v>0</v>
      </c>
    </row>
    <row r="45" spans="1:19" ht="15">
      <c r="A45" s="6" t="s">
        <v>69</v>
      </c>
      <c r="B45" s="7">
        <v>104636</v>
      </c>
      <c r="C45" s="7">
        <v>1263</v>
      </c>
      <c r="D45" s="7">
        <v>105899</v>
      </c>
      <c r="E45" s="7">
        <v>153525</v>
      </c>
      <c r="F45" s="7">
        <v>0</v>
      </c>
      <c r="G45" s="7">
        <v>153525</v>
      </c>
      <c r="H45" s="8">
        <f t="shared" si="0"/>
        <v>46.722925188271724</v>
      </c>
      <c r="I45" s="8">
        <f t="shared" si="1"/>
        <v>-100</v>
      </c>
      <c r="J45" s="9">
        <f t="shared" si="2"/>
        <v>44.97304034976723</v>
      </c>
      <c r="L45" s="70">
        <f t="shared" si="3"/>
        <v>52318</v>
      </c>
      <c r="M45" s="70">
        <f t="shared" si="3"/>
        <v>631.5</v>
      </c>
      <c r="N45" s="70">
        <f t="shared" si="4"/>
        <v>76762.5</v>
      </c>
      <c r="O45" s="70">
        <f t="shared" si="4"/>
        <v>0</v>
      </c>
      <c r="P45" s="70">
        <f t="shared" si="5"/>
        <v>24444.5</v>
      </c>
      <c r="Q45" s="70">
        <f t="shared" si="5"/>
        <v>-631.5</v>
      </c>
      <c r="R45" s="70">
        <f t="shared" si="6"/>
        <v>424.1022099447514</v>
      </c>
      <c r="S45" s="70">
        <f t="shared" si="7"/>
        <v>0</v>
      </c>
    </row>
    <row r="46" spans="1:19" ht="15">
      <c r="A46" s="10" t="s">
        <v>38</v>
      </c>
      <c r="B46" s="3">
        <v>90597</v>
      </c>
      <c r="C46" s="3">
        <v>1516</v>
      </c>
      <c r="D46" s="3">
        <v>92113</v>
      </c>
      <c r="E46" s="3">
        <v>57900</v>
      </c>
      <c r="F46" s="3">
        <v>7953</v>
      </c>
      <c r="G46" s="3">
        <v>65853</v>
      </c>
      <c r="H46" s="4">
        <f t="shared" si="0"/>
        <v>-36.09059902645783</v>
      </c>
      <c r="I46" s="4">
        <f t="shared" si="1"/>
        <v>424.60422163588396</v>
      </c>
      <c r="J46" s="5">
        <f t="shared" si="2"/>
        <v>-28.508462432012855</v>
      </c>
      <c r="L46" s="70">
        <f t="shared" si="3"/>
        <v>45298.5</v>
      </c>
      <c r="M46" s="70">
        <f t="shared" si="3"/>
        <v>758</v>
      </c>
      <c r="N46" s="70">
        <f t="shared" si="4"/>
        <v>28950</v>
      </c>
      <c r="O46" s="70">
        <f t="shared" si="4"/>
        <v>3976.5</v>
      </c>
      <c r="P46" s="70">
        <f t="shared" si="5"/>
        <v>-16348.5</v>
      </c>
      <c r="Q46" s="70">
        <f t="shared" si="5"/>
        <v>3218.5</v>
      </c>
      <c r="R46" s="70">
        <f t="shared" si="6"/>
        <v>159.94475138121547</v>
      </c>
      <c r="S46" s="70">
        <f t="shared" si="7"/>
        <v>21.96961325966851</v>
      </c>
    </row>
    <row r="47" spans="1:19" ht="15">
      <c r="A47" s="6" t="s">
        <v>39</v>
      </c>
      <c r="B47" s="7">
        <v>228917</v>
      </c>
      <c r="C47" s="7">
        <v>6001</v>
      </c>
      <c r="D47" s="7">
        <v>234918</v>
      </c>
      <c r="E47" s="7">
        <v>251376</v>
      </c>
      <c r="F47" s="7">
        <v>0</v>
      </c>
      <c r="G47" s="7">
        <v>251376</v>
      </c>
      <c r="H47" s="8">
        <f t="shared" si="0"/>
        <v>9.810979525330142</v>
      </c>
      <c r="I47" s="8">
        <f t="shared" si="1"/>
        <v>-100</v>
      </c>
      <c r="J47" s="9">
        <f t="shared" si="2"/>
        <v>7.0058488493857425</v>
      </c>
      <c r="L47" s="70">
        <f t="shared" si="3"/>
        <v>114458.5</v>
      </c>
      <c r="M47" s="70">
        <f t="shared" si="3"/>
        <v>3000.5</v>
      </c>
      <c r="N47" s="70">
        <f t="shared" si="4"/>
        <v>125688</v>
      </c>
      <c r="O47" s="70">
        <f t="shared" si="4"/>
        <v>0</v>
      </c>
      <c r="P47" s="70">
        <f t="shared" si="5"/>
        <v>11229.5</v>
      </c>
      <c r="Q47" s="70">
        <f t="shared" si="5"/>
        <v>-3000.5</v>
      </c>
      <c r="R47" s="70">
        <f t="shared" si="6"/>
        <v>694.4088397790056</v>
      </c>
      <c r="S47" s="70">
        <f t="shared" si="7"/>
        <v>0</v>
      </c>
    </row>
    <row r="48" spans="1:19" ht="15">
      <c r="A48" s="10" t="s">
        <v>40</v>
      </c>
      <c r="B48" s="3">
        <v>339145</v>
      </c>
      <c r="C48" s="3">
        <v>32150</v>
      </c>
      <c r="D48" s="3">
        <v>371295</v>
      </c>
      <c r="E48" s="3">
        <v>381207</v>
      </c>
      <c r="F48" s="3">
        <v>27442</v>
      </c>
      <c r="G48" s="3">
        <v>408649</v>
      </c>
      <c r="H48" s="4">
        <f t="shared" si="0"/>
        <v>12.402364770231022</v>
      </c>
      <c r="I48" s="4">
        <f t="shared" si="1"/>
        <v>-14.643856920684293</v>
      </c>
      <c r="J48" s="5">
        <f t="shared" si="2"/>
        <v>10.060464051495442</v>
      </c>
      <c r="L48" s="70">
        <f t="shared" si="3"/>
        <v>169572.5</v>
      </c>
      <c r="M48" s="70">
        <f t="shared" si="3"/>
        <v>16075</v>
      </c>
      <c r="N48" s="70">
        <f t="shared" si="4"/>
        <v>190603.5</v>
      </c>
      <c r="O48" s="70">
        <f t="shared" si="4"/>
        <v>13721</v>
      </c>
      <c r="P48" s="70">
        <f t="shared" si="5"/>
        <v>21031</v>
      </c>
      <c r="Q48" s="70">
        <f t="shared" si="5"/>
        <v>-2354</v>
      </c>
      <c r="R48" s="70">
        <f t="shared" si="6"/>
        <v>1053.0580110497237</v>
      </c>
      <c r="S48" s="70">
        <f t="shared" si="7"/>
        <v>75.80662983425414</v>
      </c>
    </row>
    <row r="49" spans="1:19" ht="15">
      <c r="A49" s="6" t="s">
        <v>41</v>
      </c>
      <c r="B49" s="7">
        <v>11294</v>
      </c>
      <c r="C49" s="7">
        <v>0</v>
      </c>
      <c r="D49" s="7">
        <v>11294</v>
      </c>
      <c r="E49" s="7">
        <v>18165</v>
      </c>
      <c r="F49" s="7">
        <v>0</v>
      </c>
      <c r="G49" s="7">
        <v>18165</v>
      </c>
      <c r="H49" s="8">
        <f t="shared" si="0"/>
        <v>60.83761289180095</v>
      </c>
      <c r="I49" s="8">
        <f t="shared" si="1"/>
        <v>0</v>
      </c>
      <c r="J49" s="9">
        <f t="shared" si="2"/>
        <v>60.83761289180095</v>
      </c>
      <c r="L49" s="70">
        <f t="shared" si="3"/>
        <v>5647</v>
      </c>
      <c r="M49" s="70">
        <f t="shared" si="3"/>
        <v>0</v>
      </c>
      <c r="N49" s="70">
        <f t="shared" si="4"/>
        <v>9082.5</v>
      </c>
      <c r="O49" s="70">
        <f t="shared" si="4"/>
        <v>0</v>
      </c>
      <c r="P49" s="70">
        <f t="shared" si="5"/>
        <v>3435.5</v>
      </c>
      <c r="Q49" s="70">
        <f t="shared" si="5"/>
        <v>0</v>
      </c>
      <c r="R49" s="70">
        <f t="shared" si="6"/>
        <v>50.17955801104972</v>
      </c>
      <c r="S49" s="70">
        <f t="shared" si="7"/>
        <v>0</v>
      </c>
    </row>
    <row r="50" spans="1:19" ht="15">
      <c r="A50" s="10" t="s">
        <v>42</v>
      </c>
      <c r="B50" s="3">
        <v>34310</v>
      </c>
      <c r="C50" s="3">
        <v>0</v>
      </c>
      <c r="D50" s="3">
        <v>34310</v>
      </c>
      <c r="E50" s="3">
        <v>20617</v>
      </c>
      <c r="F50" s="3">
        <v>0</v>
      </c>
      <c r="G50" s="3">
        <v>20617</v>
      </c>
      <c r="H50" s="4">
        <f t="shared" si="0"/>
        <v>-39.90964733313903</v>
      </c>
      <c r="I50" s="4">
        <f t="shared" si="1"/>
        <v>0</v>
      </c>
      <c r="J50" s="5">
        <f t="shared" si="2"/>
        <v>-39.90964733313903</v>
      </c>
      <c r="L50" s="70">
        <f t="shared" si="3"/>
        <v>17155</v>
      </c>
      <c r="M50" s="70">
        <f t="shared" si="3"/>
        <v>0</v>
      </c>
      <c r="N50" s="70">
        <f t="shared" si="4"/>
        <v>10308.5</v>
      </c>
      <c r="O50" s="70">
        <f t="shared" si="4"/>
        <v>0</v>
      </c>
      <c r="P50" s="70">
        <f t="shared" si="5"/>
        <v>-6846.5</v>
      </c>
      <c r="Q50" s="70">
        <f t="shared" si="5"/>
        <v>0</v>
      </c>
      <c r="R50" s="70">
        <f t="shared" si="6"/>
        <v>56.95303867403315</v>
      </c>
      <c r="S50" s="70">
        <f t="shared" si="7"/>
        <v>0</v>
      </c>
    </row>
    <row r="51" spans="1:19" ht="15">
      <c r="A51" s="6" t="s">
        <v>43</v>
      </c>
      <c r="B51" s="7">
        <v>114565</v>
      </c>
      <c r="C51" s="7">
        <v>3214</v>
      </c>
      <c r="D51" s="7">
        <v>117779</v>
      </c>
      <c r="E51" s="7">
        <v>152025</v>
      </c>
      <c r="F51" s="7">
        <v>1148</v>
      </c>
      <c r="G51" s="7">
        <v>153173</v>
      </c>
      <c r="H51" s="8">
        <f t="shared" si="0"/>
        <v>32.69759525160389</v>
      </c>
      <c r="I51" s="8">
        <f t="shared" si="1"/>
        <v>-64.281269446173</v>
      </c>
      <c r="J51" s="9">
        <f t="shared" si="2"/>
        <v>30.051197581911886</v>
      </c>
      <c r="L51" s="70">
        <f t="shared" si="3"/>
        <v>57282.5</v>
      </c>
      <c r="M51" s="70">
        <f t="shared" si="3"/>
        <v>1607</v>
      </c>
      <c r="N51" s="70">
        <f t="shared" si="4"/>
        <v>76012.5</v>
      </c>
      <c r="O51" s="70">
        <f t="shared" si="4"/>
        <v>574</v>
      </c>
      <c r="P51" s="70">
        <f t="shared" si="5"/>
        <v>18730</v>
      </c>
      <c r="Q51" s="70">
        <f t="shared" si="5"/>
        <v>-1033</v>
      </c>
      <c r="R51" s="70">
        <f t="shared" si="6"/>
        <v>419.9585635359116</v>
      </c>
      <c r="S51" s="70">
        <f t="shared" si="7"/>
        <v>3.1712707182320443</v>
      </c>
    </row>
    <row r="52" spans="1:19" ht="15">
      <c r="A52" s="10" t="s">
        <v>73</v>
      </c>
      <c r="B52" s="3">
        <v>186436</v>
      </c>
      <c r="C52" s="3">
        <v>5785</v>
      </c>
      <c r="D52" s="3">
        <v>192221</v>
      </c>
      <c r="E52" s="3">
        <v>229714</v>
      </c>
      <c r="F52" s="3">
        <v>0</v>
      </c>
      <c r="G52" s="3">
        <v>229714</v>
      </c>
      <c r="H52" s="4">
        <f t="shared" si="0"/>
        <v>23.213327898045442</v>
      </c>
      <c r="I52" s="4">
        <f t="shared" si="1"/>
        <v>-100</v>
      </c>
      <c r="J52" s="5">
        <f t="shared" si="2"/>
        <v>19.50515292293766</v>
      </c>
      <c r="L52" s="70">
        <f t="shared" si="3"/>
        <v>93218</v>
      </c>
      <c r="M52" s="70">
        <f t="shared" si="3"/>
        <v>2892.5</v>
      </c>
      <c r="N52" s="70">
        <f t="shared" si="4"/>
        <v>114857</v>
      </c>
      <c r="O52" s="70">
        <f t="shared" si="4"/>
        <v>0</v>
      </c>
      <c r="P52" s="70">
        <f t="shared" si="5"/>
        <v>21639</v>
      </c>
      <c r="Q52" s="70">
        <f t="shared" si="5"/>
        <v>-2892.5</v>
      </c>
      <c r="R52" s="70">
        <f t="shared" si="6"/>
        <v>634.5690607734807</v>
      </c>
      <c r="S52" s="70">
        <f t="shared" si="7"/>
        <v>0</v>
      </c>
    </row>
    <row r="53" spans="1:19" ht="15">
      <c r="A53" s="6" t="s">
        <v>44</v>
      </c>
      <c r="B53" s="7">
        <v>89821</v>
      </c>
      <c r="C53" s="7">
        <v>117</v>
      </c>
      <c r="D53" s="7">
        <v>89938</v>
      </c>
      <c r="E53" s="7">
        <v>133502</v>
      </c>
      <c r="F53" s="7">
        <v>0</v>
      </c>
      <c r="G53" s="7">
        <v>133502</v>
      </c>
      <c r="H53" s="8">
        <f t="shared" si="0"/>
        <v>48.63116643101279</v>
      </c>
      <c r="I53" s="8">
        <f t="shared" si="1"/>
        <v>-100</v>
      </c>
      <c r="J53" s="9">
        <f t="shared" si="2"/>
        <v>48.43781271542618</v>
      </c>
      <c r="L53" s="70">
        <f t="shared" si="3"/>
        <v>44910.5</v>
      </c>
      <c r="M53" s="70">
        <f t="shared" si="3"/>
        <v>58.5</v>
      </c>
      <c r="N53" s="70">
        <f t="shared" si="4"/>
        <v>66751</v>
      </c>
      <c r="O53" s="70">
        <f t="shared" si="4"/>
        <v>0</v>
      </c>
      <c r="P53" s="70">
        <f t="shared" si="5"/>
        <v>21840.5</v>
      </c>
      <c r="Q53" s="70">
        <f t="shared" si="5"/>
        <v>-58.5</v>
      </c>
      <c r="R53" s="70">
        <f t="shared" si="6"/>
        <v>368.7900552486188</v>
      </c>
      <c r="S53" s="70">
        <f t="shared" si="7"/>
        <v>0</v>
      </c>
    </row>
    <row r="54" spans="1:19" ht="15">
      <c r="A54" s="10" t="s">
        <v>70</v>
      </c>
      <c r="B54" s="3">
        <v>17425</v>
      </c>
      <c r="C54" s="3">
        <v>321</v>
      </c>
      <c r="D54" s="3">
        <v>17746</v>
      </c>
      <c r="E54" s="3">
        <v>1434</v>
      </c>
      <c r="F54" s="3">
        <v>286</v>
      </c>
      <c r="G54" s="3">
        <v>1720</v>
      </c>
      <c r="H54" s="4">
        <f t="shared" si="0"/>
        <v>-91.77044476327116</v>
      </c>
      <c r="I54" s="4">
        <f t="shared" si="1"/>
        <v>-10.903426791277258</v>
      </c>
      <c r="J54" s="5">
        <f t="shared" si="2"/>
        <v>-90.3076749690071</v>
      </c>
      <c r="L54" s="70">
        <f t="shared" si="3"/>
        <v>8712.5</v>
      </c>
      <c r="M54" s="70">
        <f t="shared" si="3"/>
        <v>160.5</v>
      </c>
      <c r="N54" s="70">
        <f t="shared" si="4"/>
        <v>717</v>
      </c>
      <c r="O54" s="70">
        <f t="shared" si="4"/>
        <v>143</v>
      </c>
      <c r="P54" s="70">
        <f t="shared" si="5"/>
        <v>-7995.5</v>
      </c>
      <c r="Q54" s="70">
        <f t="shared" si="5"/>
        <v>-17.5</v>
      </c>
      <c r="R54" s="70">
        <f t="shared" si="6"/>
        <v>3.9613259668508287</v>
      </c>
      <c r="S54" s="70">
        <f t="shared" si="7"/>
        <v>0.7900552486187845</v>
      </c>
    </row>
    <row r="55" spans="1:19" ht="15">
      <c r="A55" s="6" t="s">
        <v>45</v>
      </c>
      <c r="B55" s="7">
        <v>0</v>
      </c>
      <c r="C55" s="7">
        <v>0</v>
      </c>
      <c r="D55" s="7">
        <v>0</v>
      </c>
      <c r="E55" s="7">
        <v>0</v>
      </c>
      <c r="F55" s="7">
        <v>0</v>
      </c>
      <c r="G55" s="7">
        <v>0</v>
      </c>
      <c r="H55" s="8">
        <f t="shared" si="0"/>
        <v>0</v>
      </c>
      <c r="I55" s="8">
        <f t="shared" si="1"/>
        <v>0</v>
      </c>
      <c r="J55" s="9">
        <f t="shared" si="2"/>
        <v>0</v>
      </c>
      <c r="L55" s="70">
        <f t="shared" si="3"/>
        <v>0</v>
      </c>
      <c r="M55" s="70">
        <f t="shared" si="3"/>
        <v>0</v>
      </c>
      <c r="N55" s="70">
        <f t="shared" si="4"/>
        <v>0</v>
      </c>
      <c r="O55" s="70">
        <f t="shared" si="4"/>
        <v>0</v>
      </c>
      <c r="P55" s="70">
        <f t="shared" si="5"/>
        <v>0</v>
      </c>
      <c r="Q55" s="70">
        <f t="shared" si="5"/>
        <v>0</v>
      </c>
      <c r="R55" s="70">
        <f t="shared" si="6"/>
        <v>0</v>
      </c>
      <c r="S55" s="70">
        <f t="shared" si="7"/>
        <v>0</v>
      </c>
    </row>
    <row r="56" spans="1:19" ht="15">
      <c r="A56" s="10" t="s">
        <v>46</v>
      </c>
      <c r="B56" s="3">
        <v>6792</v>
      </c>
      <c r="C56" s="3">
        <v>708</v>
      </c>
      <c r="D56" s="3">
        <v>7500</v>
      </c>
      <c r="E56" s="3">
        <v>0</v>
      </c>
      <c r="F56" s="3">
        <v>0</v>
      </c>
      <c r="G56" s="3">
        <v>0</v>
      </c>
      <c r="H56" s="4">
        <f t="shared" si="0"/>
        <v>-100</v>
      </c>
      <c r="I56" s="4">
        <f t="shared" si="1"/>
        <v>-100</v>
      </c>
      <c r="J56" s="5">
        <f t="shared" si="2"/>
        <v>-100</v>
      </c>
      <c r="L56" s="70">
        <f t="shared" si="3"/>
        <v>3396</v>
      </c>
      <c r="M56" s="70">
        <f t="shared" si="3"/>
        <v>354</v>
      </c>
      <c r="N56" s="70">
        <f t="shared" si="4"/>
        <v>0</v>
      </c>
      <c r="O56" s="70">
        <f t="shared" si="4"/>
        <v>0</v>
      </c>
      <c r="P56" s="70">
        <f t="shared" si="5"/>
        <v>-3396</v>
      </c>
      <c r="Q56" s="70">
        <f t="shared" si="5"/>
        <v>-354</v>
      </c>
      <c r="R56" s="70">
        <f t="shared" si="6"/>
        <v>0</v>
      </c>
      <c r="S56" s="70">
        <f t="shared" si="7"/>
        <v>0</v>
      </c>
    </row>
    <row r="57" spans="1:19" ht="15">
      <c r="A57" s="6" t="s">
        <v>47</v>
      </c>
      <c r="B57" s="7">
        <v>378907</v>
      </c>
      <c r="C57" s="7">
        <v>1489</v>
      </c>
      <c r="D57" s="7">
        <v>380396</v>
      </c>
      <c r="E57" s="7">
        <v>580213</v>
      </c>
      <c r="F57" s="7">
        <v>0</v>
      </c>
      <c r="G57" s="7">
        <v>580213</v>
      </c>
      <c r="H57" s="8">
        <f t="shared" si="0"/>
        <v>53.12807628257066</v>
      </c>
      <c r="I57" s="8">
        <f t="shared" si="1"/>
        <v>-100</v>
      </c>
      <c r="J57" s="9">
        <f t="shared" si="2"/>
        <v>52.528680638071904</v>
      </c>
      <c r="L57" s="70">
        <f t="shared" si="3"/>
        <v>189453.5</v>
      </c>
      <c r="M57" s="70">
        <f t="shared" si="3"/>
        <v>744.5</v>
      </c>
      <c r="N57" s="70">
        <f t="shared" si="4"/>
        <v>290106.5</v>
      </c>
      <c r="O57" s="70">
        <f t="shared" si="4"/>
        <v>0</v>
      </c>
      <c r="P57" s="70">
        <f t="shared" si="5"/>
        <v>100653</v>
      </c>
      <c r="Q57" s="70">
        <f t="shared" si="5"/>
        <v>-744.5</v>
      </c>
      <c r="R57" s="70">
        <f t="shared" si="6"/>
        <v>1602.7983425414366</v>
      </c>
      <c r="S57" s="70">
        <f t="shared" si="7"/>
        <v>0</v>
      </c>
    </row>
    <row r="58" spans="1:19" ht="15">
      <c r="A58" s="10" t="s">
        <v>56</v>
      </c>
      <c r="B58" s="3">
        <v>9605</v>
      </c>
      <c r="C58" s="3">
        <v>5224</v>
      </c>
      <c r="D58" s="3">
        <v>14829</v>
      </c>
      <c r="E58" s="3">
        <v>2419</v>
      </c>
      <c r="F58" s="3">
        <v>61</v>
      </c>
      <c r="G58" s="3">
        <v>2480</v>
      </c>
      <c r="H58" s="4">
        <f t="shared" si="0"/>
        <v>-74.81520041644977</v>
      </c>
      <c r="I58" s="4">
        <f t="shared" si="1"/>
        <v>-98.8323124042879</v>
      </c>
      <c r="J58" s="5">
        <f t="shared" si="2"/>
        <v>-83.27601321734438</v>
      </c>
      <c r="L58" s="70">
        <f t="shared" si="3"/>
        <v>4802.5</v>
      </c>
      <c r="M58" s="70">
        <f t="shared" si="3"/>
        <v>2612</v>
      </c>
      <c r="N58" s="70">
        <f t="shared" si="4"/>
        <v>1209.5</v>
      </c>
      <c r="O58" s="70">
        <f t="shared" si="4"/>
        <v>30.5</v>
      </c>
      <c r="P58" s="70">
        <f t="shared" si="5"/>
        <v>-3593</v>
      </c>
      <c r="Q58" s="70">
        <f t="shared" si="5"/>
        <v>-2581.5</v>
      </c>
      <c r="R58" s="70">
        <f t="shared" si="6"/>
        <v>6.68232044198895</v>
      </c>
      <c r="S58" s="70">
        <f t="shared" si="7"/>
        <v>0.1685082872928177</v>
      </c>
    </row>
    <row r="59" spans="1:19" ht="15">
      <c r="A59" s="6" t="s">
        <v>57</v>
      </c>
      <c r="B59" s="7">
        <v>2683</v>
      </c>
      <c r="C59" s="7">
        <v>300</v>
      </c>
      <c r="D59" s="7">
        <v>2983</v>
      </c>
      <c r="E59" s="7">
        <v>2839</v>
      </c>
      <c r="F59" s="7">
        <v>2591</v>
      </c>
      <c r="G59" s="7">
        <v>5430</v>
      </c>
      <c r="H59" s="8">
        <f t="shared" si="0"/>
        <v>5.814386880357809</v>
      </c>
      <c r="I59" s="8">
        <f t="shared" si="1"/>
        <v>763.6666666666666</v>
      </c>
      <c r="J59" s="9">
        <f t="shared" si="2"/>
        <v>82.03151190077104</v>
      </c>
      <c r="L59" s="70">
        <f t="shared" si="3"/>
        <v>1341.5</v>
      </c>
      <c r="M59" s="70">
        <f t="shared" si="3"/>
        <v>150</v>
      </c>
      <c r="N59" s="70">
        <f t="shared" si="4"/>
        <v>1419.5</v>
      </c>
      <c r="O59" s="70">
        <f t="shared" si="4"/>
        <v>1295.5</v>
      </c>
      <c r="P59" s="70">
        <f t="shared" si="5"/>
        <v>78</v>
      </c>
      <c r="Q59" s="70">
        <f t="shared" si="5"/>
        <v>1145.5</v>
      </c>
      <c r="R59" s="70">
        <f t="shared" si="6"/>
        <v>7.842541436464089</v>
      </c>
      <c r="S59" s="70">
        <f t="shared" si="7"/>
        <v>7.157458563535911</v>
      </c>
    </row>
    <row r="60" spans="1:19" ht="15">
      <c r="A60" s="11" t="s">
        <v>48</v>
      </c>
      <c r="B60" s="12">
        <f>+B61-SUM(B59+B58+B32+B20+B10+B6+B5)</f>
        <v>13490596</v>
      </c>
      <c r="C60" s="12">
        <f>+C61-SUM(C59+C58+C32+C20+C10+C6+C5)</f>
        <v>2400180</v>
      </c>
      <c r="D60" s="12">
        <f>+D61-SUM(D59+D58+D32+D20+D10+D6+D5)</f>
        <v>15890776</v>
      </c>
      <c r="E60" s="12">
        <f>+E61-SUM(E59+E58+E32+E20+E10+E6+E5)</f>
        <v>15283588</v>
      </c>
      <c r="F60" s="12">
        <f>+F61-SUM(F59+F58+F32+F20+F10+F6+F5)</f>
        <v>3686353</v>
      </c>
      <c r="G60" s="12">
        <f>+G61-SUM(G59+G58+G32+G20+G10+G6+G5)</f>
        <v>18969941</v>
      </c>
      <c r="H60" s="13">
        <f aca="true" t="shared" si="8" ref="H60:J61">+_xlfn.IFERROR(((E60-B60)/B60)*100,0)</f>
        <v>13.29068041174756</v>
      </c>
      <c r="I60" s="13">
        <f t="shared" si="8"/>
        <v>53.58652267746585</v>
      </c>
      <c r="J60" s="13">
        <f t="shared" si="8"/>
        <v>19.377058741498843</v>
      </c>
      <c r="L60" s="71">
        <f t="shared" si="3"/>
        <v>6745298</v>
      </c>
      <c r="M60" s="71">
        <f t="shared" si="3"/>
        <v>1200090</v>
      </c>
      <c r="N60" s="71">
        <f t="shared" si="4"/>
        <v>7641794</v>
      </c>
      <c r="O60" s="71">
        <f t="shared" si="4"/>
        <v>1843176.5</v>
      </c>
      <c r="P60" s="71">
        <f t="shared" si="5"/>
        <v>896496</v>
      </c>
      <c r="Q60" s="71">
        <f t="shared" si="5"/>
        <v>643086.5</v>
      </c>
      <c r="R60" s="71">
        <f>N60/181</f>
        <v>42219.85635359116</v>
      </c>
      <c r="S60" s="71">
        <f>O60/181</f>
        <v>10183.295580110498</v>
      </c>
    </row>
    <row r="61" spans="1:19" ht="15">
      <c r="A61" s="14" t="s">
        <v>49</v>
      </c>
      <c r="B61" s="15">
        <f>SUM(B4:B59)</f>
        <v>21934516</v>
      </c>
      <c r="C61" s="15">
        <f>SUM(C4:C59)</f>
        <v>14546666</v>
      </c>
      <c r="D61" s="15">
        <f>SUM(D4:D59)</f>
        <v>36481182</v>
      </c>
      <c r="E61" s="15">
        <f>SUM(E4:E59)</f>
        <v>25011245</v>
      </c>
      <c r="F61" s="15">
        <f>SUM(F4:F59)</f>
        <v>15204596</v>
      </c>
      <c r="G61" s="15">
        <f>SUM(G4:G59)</f>
        <v>40215841</v>
      </c>
      <c r="H61" s="16">
        <f t="shared" si="8"/>
        <v>14.02688347442907</v>
      </c>
      <c r="I61" s="16">
        <f t="shared" si="8"/>
        <v>4.522892049628417</v>
      </c>
      <c r="J61" s="16">
        <f t="shared" si="8"/>
        <v>10.237220383922867</v>
      </c>
      <c r="L61" s="72">
        <f t="shared" si="3"/>
        <v>10967258</v>
      </c>
      <c r="M61" s="72">
        <f t="shared" si="3"/>
        <v>7273333</v>
      </c>
      <c r="N61" s="72">
        <f t="shared" si="4"/>
        <v>12505622.5</v>
      </c>
      <c r="O61" s="72">
        <f t="shared" si="4"/>
        <v>7602298</v>
      </c>
      <c r="P61" s="72">
        <f t="shared" si="5"/>
        <v>1538364.5</v>
      </c>
      <c r="Q61" s="72">
        <f t="shared" si="5"/>
        <v>328965</v>
      </c>
      <c r="R61" s="72">
        <f>N61/181</f>
        <v>69091.83701657459</v>
      </c>
      <c r="S61" s="72">
        <f>O61/181</f>
        <v>42001.64640883978</v>
      </c>
    </row>
    <row r="62" spans="1:10" ht="15">
      <c r="A62" s="11" t="s">
        <v>59</v>
      </c>
      <c r="B62" s="12"/>
      <c r="C62" s="12"/>
      <c r="D62" s="12">
        <v>65138</v>
      </c>
      <c r="E62" s="12"/>
      <c r="F62" s="12"/>
      <c r="G62" s="12">
        <v>36479</v>
      </c>
      <c r="H62" s="13"/>
      <c r="I62" s="13"/>
      <c r="J62" s="13">
        <f>+_xlfn.IFERROR(((G62-D62)/D62)*100,0)</f>
        <v>-43.99735945223986</v>
      </c>
    </row>
    <row r="63" spans="1:10" ht="15">
      <c r="A63" s="11" t="s">
        <v>60</v>
      </c>
      <c r="B63" s="12"/>
      <c r="C63" s="12"/>
      <c r="D63" s="32">
        <v>4793</v>
      </c>
      <c r="E63" s="12"/>
      <c r="F63" s="12"/>
      <c r="G63" s="12">
        <v>8</v>
      </c>
      <c r="H63" s="13"/>
      <c r="I63" s="13"/>
      <c r="J63" s="13">
        <f>+_xlfn.IFERROR(((G63-D63)/D63)*100,0)</f>
        <v>-99.83308992280409</v>
      </c>
    </row>
    <row r="64" spans="1:10" ht="15.75" thickBot="1">
      <c r="A64" s="18" t="s">
        <v>61</v>
      </c>
      <c r="B64" s="19"/>
      <c r="C64" s="19"/>
      <c r="D64" s="19">
        <f>+D62+D63</f>
        <v>69931</v>
      </c>
      <c r="E64" s="19"/>
      <c r="F64" s="19"/>
      <c r="G64" s="19">
        <f>+G62+G63</f>
        <v>36487</v>
      </c>
      <c r="H64" s="58">
        <f>+_xlfn.IFERROR(((G64-D64)/D64)*100,0)</f>
        <v>-47.82428393702364</v>
      </c>
      <c r="I64" s="58"/>
      <c r="J64" s="59"/>
    </row>
    <row r="65" spans="1:10" ht="15.75" thickBot="1">
      <c r="A65" s="20" t="s">
        <v>62</v>
      </c>
      <c r="B65" s="33"/>
      <c r="C65" s="33"/>
      <c r="D65" s="33">
        <f>+D61+D64</f>
        <v>36551113</v>
      </c>
      <c r="E65" s="21"/>
      <c r="F65" s="21"/>
      <c r="G65" s="21">
        <f>+G61+G64</f>
        <v>40252328</v>
      </c>
      <c r="H65" s="62">
        <f>+_xlfn.IFERROR(((G65-D65)/D65)*100,0)</f>
        <v>10.126134873102224</v>
      </c>
      <c r="I65" s="62"/>
      <c r="J65" s="63"/>
    </row>
    <row r="66" spans="1:10" ht="49.5" customHeight="1">
      <c r="A66" s="49" t="s">
        <v>71</v>
      </c>
      <c r="B66" s="49"/>
      <c r="C66" s="49"/>
      <c r="D66" s="49"/>
      <c r="E66" s="49"/>
      <c r="F66" s="49"/>
      <c r="G66" s="49"/>
      <c r="H66" s="49"/>
      <c r="I66" s="49"/>
      <c r="J66" s="49"/>
    </row>
    <row r="67" ht="15">
      <c r="A67" s="40" t="s">
        <v>72</v>
      </c>
    </row>
  </sheetData>
  <sheetProtection/>
  <mergeCells count="14">
    <mergeCell ref="L1:S1"/>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B60" sqref="B60"/>
    </sheetView>
  </sheetViews>
  <sheetFormatPr defaultColWidth="9.140625" defaultRowHeight="15"/>
  <cols>
    <col min="1" max="1" width="36.7109375" style="0" bestFit="1" customWidth="1"/>
    <col min="2" max="10" width="14.28125" style="0" customWidth="1"/>
  </cols>
  <sheetData>
    <row r="1" spans="1:10" ht="22.5" customHeight="1">
      <c r="A1" s="50" t="s">
        <v>0</v>
      </c>
      <c r="B1" s="51"/>
      <c r="C1" s="51"/>
      <c r="D1" s="51"/>
      <c r="E1" s="51"/>
      <c r="F1" s="51"/>
      <c r="G1" s="51"/>
      <c r="H1" s="51"/>
      <c r="I1" s="51"/>
      <c r="J1" s="52"/>
    </row>
    <row r="2" spans="1:10" ht="27" customHeight="1">
      <c r="A2" s="53" t="s">
        <v>1</v>
      </c>
      <c r="B2" s="55" t="s">
        <v>76</v>
      </c>
      <c r="C2" s="55"/>
      <c r="D2" s="55"/>
      <c r="E2" s="55" t="s">
        <v>77</v>
      </c>
      <c r="F2" s="55"/>
      <c r="G2" s="55"/>
      <c r="H2" s="56" t="s">
        <v>74</v>
      </c>
      <c r="I2" s="56"/>
      <c r="J2" s="57"/>
    </row>
    <row r="3" spans="1:10" ht="15">
      <c r="A3" s="54"/>
      <c r="B3" s="1" t="s">
        <v>2</v>
      </c>
      <c r="C3" s="1" t="s">
        <v>3</v>
      </c>
      <c r="D3" s="1" t="s">
        <v>4</v>
      </c>
      <c r="E3" s="1" t="s">
        <v>2</v>
      </c>
      <c r="F3" s="1" t="s">
        <v>3</v>
      </c>
      <c r="G3" s="1" t="s">
        <v>4</v>
      </c>
      <c r="H3" s="1" t="s">
        <v>2</v>
      </c>
      <c r="I3" s="1" t="s">
        <v>3</v>
      </c>
      <c r="J3" s="2" t="s">
        <v>4</v>
      </c>
    </row>
    <row r="4" spans="1:11" ht="15">
      <c r="A4" s="10" t="s">
        <v>5</v>
      </c>
      <c r="B4" s="3">
        <v>3689</v>
      </c>
      <c r="C4" s="3">
        <v>12547</v>
      </c>
      <c r="D4" s="3">
        <v>16236</v>
      </c>
      <c r="E4" s="3">
        <v>5401</v>
      </c>
      <c r="F4" s="3">
        <v>13814</v>
      </c>
      <c r="G4" s="3">
        <v>19215</v>
      </c>
      <c r="H4" s="4">
        <f>+_xlfn.IFERROR(((E4-B4)/B4)*100,0)</f>
        <v>46.4082407156411</v>
      </c>
      <c r="I4" s="4">
        <f>+_xlfn.IFERROR(((F4-C4)/C4)*100,0)</f>
        <v>10.098031401928747</v>
      </c>
      <c r="J4" s="5">
        <f>+_xlfn.IFERROR(((G4-D4)/D4)*100,0)</f>
        <v>18.34811529933481</v>
      </c>
      <c r="K4" s="36"/>
    </row>
    <row r="5" spans="1:11" ht="15">
      <c r="A5" s="6" t="s">
        <v>68</v>
      </c>
      <c r="B5" s="7">
        <v>26629</v>
      </c>
      <c r="C5" s="7">
        <v>69767</v>
      </c>
      <c r="D5" s="7">
        <v>96396</v>
      </c>
      <c r="E5" s="7">
        <v>27857</v>
      </c>
      <c r="F5" s="7">
        <v>74593</v>
      </c>
      <c r="G5" s="7">
        <v>102450</v>
      </c>
      <c r="H5" s="8">
        <f>+_xlfn.IFERROR(((E5-B5)/B5)*100,0)</f>
        <v>4.611513763190507</v>
      </c>
      <c r="I5" s="8">
        <f>+_xlfn.IFERROR(((F5-C5)/C5)*100,0)</f>
        <v>6.917310476299683</v>
      </c>
      <c r="J5" s="9">
        <f>+_xlfn.IFERROR(((G5-D5)/D5)*100,0)</f>
        <v>6.280343582721275</v>
      </c>
      <c r="K5" s="36"/>
    </row>
    <row r="6" spans="1:10" ht="15">
      <c r="A6" s="10" t="s">
        <v>52</v>
      </c>
      <c r="B6" s="3">
        <v>32378</v>
      </c>
      <c r="C6" s="3">
        <v>20553</v>
      </c>
      <c r="D6" s="3">
        <v>52931</v>
      </c>
      <c r="E6" s="3">
        <v>45244</v>
      </c>
      <c r="F6" s="3">
        <v>24127</v>
      </c>
      <c r="G6" s="3">
        <v>69371</v>
      </c>
      <c r="H6" s="4">
        <f aca="true" t="shared" si="0" ref="H6:H59">+_xlfn.IFERROR(((E6-B6)/B6)*100,0)</f>
        <v>39.73685836061524</v>
      </c>
      <c r="I6" s="4">
        <f aca="true" t="shared" si="1" ref="I6:I61">+_xlfn.IFERROR(((F6-C6)/C6)*100,0)</f>
        <v>17.389188926190823</v>
      </c>
      <c r="J6" s="5">
        <f aca="true" t="shared" si="2" ref="J6:J61">+_xlfn.IFERROR(((G6-D6)/D6)*100,0)</f>
        <v>31.05930362169617</v>
      </c>
    </row>
    <row r="7" spans="1:10" ht="15">
      <c r="A7" s="6" t="s">
        <v>6</v>
      </c>
      <c r="B7" s="7">
        <v>19456</v>
      </c>
      <c r="C7" s="7">
        <v>4550</v>
      </c>
      <c r="D7" s="7">
        <v>24006</v>
      </c>
      <c r="E7" s="7">
        <v>20835</v>
      </c>
      <c r="F7" s="7">
        <v>3747</v>
      </c>
      <c r="G7" s="7">
        <v>24582</v>
      </c>
      <c r="H7" s="8">
        <f t="shared" si="0"/>
        <v>7.087787828947369</v>
      </c>
      <c r="I7" s="8">
        <f t="shared" si="1"/>
        <v>-17.64835164835165</v>
      </c>
      <c r="J7" s="9">
        <f t="shared" si="2"/>
        <v>2.399400149962509</v>
      </c>
    </row>
    <row r="8" spans="1:10" ht="15">
      <c r="A8" s="10" t="s">
        <v>7</v>
      </c>
      <c r="B8" s="3">
        <v>15548</v>
      </c>
      <c r="C8" s="3">
        <v>3542</v>
      </c>
      <c r="D8" s="3">
        <v>19090</v>
      </c>
      <c r="E8" s="3">
        <v>17606</v>
      </c>
      <c r="F8" s="3">
        <v>3319</v>
      </c>
      <c r="G8" s="3">
        <v>20925</v>
      </c>
      <c r="H8" s="4">
        <f t="shared" si="0"/>
        <v>13.236429122716748</v>
      </c>
      <c r="I8" s="4">
        <f t="shared" si="1"/>
        <v>-6.29587803500847</v>
      </c>
      <c r="J8" s="5">
        <f t="shared" si="2"/>
        <v>9.61236249345207</v>
      </c>
    </row>
    <row r="9" spans="1:10" ht="15">
      <c r="A9" s="6" t="s">
        <v>8</v>
      </c>
      <c r="B9" s="7">
        <v>13497</v>
      </c>
      <c r="C9" s="7">
        <v>8973</v>
      </c>
      <c r="D9" s="7">
        <v>22470</v>
      </c>
      <c r="E9" s="7">
        <v>16454</v>
      </c>
      <c r="F9" s="7">
        <v>18505</v>
      </c>
      <c r="G9" s="7">
        <v>34959</v>
      </c>
      <c r="H9" s="8">
        <f t="shared" si="0"/>
        <v>21.90857227532044</v>
      </c>
      <c r="I9" s="8">
        <f t="shared" si="1"/>
        <v>106.22980051264905</v>
      </c>
      <c r="J9" s="9">
        <f t="shared" si="2"/>
        <v>55.58077436582109</v>
      </c>
    </row>
    <row r="10" spans="1:10" ht="15">
      <c r="A10" s="10" t="s">
        <v>53</v>
      </c>
      <c r="B10" s="3">
        <v>723</v>
      </c>
      <c r="C10" s="3">
        <v>105</v>
      </c>
      <c r="D10" s="3">
        <v>828</v>
      </c>
      <c r="E10" s="3">
        <v>1098</v>
      </c>
      <c r="F10" s="3">
        <v>330</v>
      </c>
      <c r="G10" s="3">
        <v>1428</v>
      </c>
      <c r="H10" s="4">
        <f t="shared" si="0"/>
        <v>51.867219917012456</v>
      </c>
      <c r="I10" s="4">
        <f t="shared" si="1"/>
        <v>214.28571428571428</v>
      </c>
      <c r="J10" s="5">
        <f t="shared" si="2"/>
        <v>72.46376811594203</v>
      </c>
    </row>
    <row r="11" spans="1:10" ht="15">
      <c r="A11" s="6" t="s">
        <v>9</v>
      </c>
      <c r="B11" s="7">
        <v>5543</v>
      </c>
      <c r="C11" s="7">
        <v>181</v>
      </c>
      <c r="D11" s="7">
        <v>5724</v>
      </c>
      <c r="E11" s="7">
        <v>9788</v>
      </c>
      <c r="F11" s="7">
        <v>1275</v>
      </c>
      <c r="G11" s="7">
        <v>11063</v>
      </c>
      <c r="H11" s="8">
        <f t="shared" si="0"/>
        <v>76.58307775572794</v>
      </c>
      <c r="I11" s="8">
        <f>+_xlfn.IFERROR(((F11-C11)/C11)*100,0)</f>
        <v>604.4198895027624</v>
      </c>
      <c r="J11" s="9">
        <f t="shared" si="2"/>
        <v>93.27393431167016</v>
      </c>
    </row>
    <row r="12" spans="1:10" ht="15">
      <c r="A12" s="10" t="s">
        <v>10</v>
      </c>
      <c r="B12" s="3">
        <v>3343</v>
      </c>
      <c r="C12" s="3">
        <v>195</v>
      </c>
      <c r="D12" s="3">
        <v>3538</v>
      </c>
      <c r="E12" s="3">
        <v>5796</v>
      </c>
      <c r="F12" s="3">
        <v>2013</v>
      </c>
      <c r="G12" s="3">
        <v>7809</v>
      </c>
      <c r="H12" s="4">
        <f t="shared" si="0"/>
        <v>73.37720610230332</v>
      </c>
      <c r="I12" s="4">
        <f t="shared" si="1"/>
        <v>932.3076923076924</v>
      </c>
      <c r="J12" s="5">
        <f t="shared" si="2"/>
        <v>120.71791972866026</v>
      </c>
    </row>
    <row r="13" spans="1:10" ht="15">
      <c r="A13" s="6" t="s">
        <v>11</v>
      </c>
      <c r="B13" s="7">
        <v>9781</v>
      </c>
      <c r="C13" s="7">
        <v>1302</v>
      </c>
      <c r="D13" s="7">
        <v>11083</v>
      </c>
      <c r="E13" s="7">
        <v>12983</v>
      </c>
      <c r="F13" s="7">
        <v>767</v>
      </c>
      <c r="G13" s="7">
        <v>13750</v>
      </c>
      <c r="H13" s="8">
        <f t="shared" si="0"/>
        <v>32.73693896329618</v>
      </c>
      <c r="I13" s="8">
        <f t="shared" si="1"/>
        <v>-41.09062980030722</v>
      </c>
      <c r="J13" s="9">
        <f t="shared" si="2"/>
        <v>24.063881620499863</v>
      </c>
    </row>
    <row r="14" spans="1:10" ht="15">
      <c r="A14" s="10" t="s">
        <v>12</v>
      </c>
      <c r="B14" s="3">
        <v>4967</v>
      </c>
      <c r="C14" s="3">
        <v>432</v>
      </c>
      <c r="D14" s="3">
        <v>5399</v>
      </c>
      <c r="E14" s="3">
        <v>6641</v>
      </c>
      <c r="F14" s="3">
        <v>756</v>
      </c>
      <c r="G14" s="3">
        <v>7397</v>
      </c>
      <c r="H14" s="4">
        <f t="shared" si="0"/>
        <v>33.70243607811556</v>
      </c>
      <c r="I14" s="4">
        <f t="shared" si="1"/>
        <v>75</v>
      </c>
      <c r="J14" s="5">
        <f t="shared" si="2"/>
        <v>37.00685312094832</v>
      </c>
    </row>
    <row r="15" spans="1:10" ht="15">
      <c r="A15" s="6" t="s">
        <v>13</v>
      </c>
      <c r="B15" s="7">
        <v>1816</v>
      </c>
      <c r="C15" s="7">
        <v>47</v>
      </c>
      <c r="D15" s="7">
        <v>1863</v>
      </c>
      <c r="E15" s="7">
        <v>2767</v>
      </c>
      <c r="F15" s="7">
        <v>50</v>
      </c>
      <c r="G15" s="7">
        <v>2817</v>
      </c>
      <c r="H15" s="8">
        <f t="shared" si="0"/>
        <v>52.36784140969163</v>
      </c>
      <c r="I15" s="8">
        <f t="shared" si="1"/>
        <v>6.382978723404255</v>
      </c>
      <c r="J15" s="9">
        <f t="shared" si="2"/>
        <v>51.20772946859904</v>
      </c>
    </row>
    <row r="16" spans="1:10" ht="15">
      <c r="A16" s="10" t="s">
        <v>14</v>
      </c>
      <c r="B16" s="3">
        <v>5500</v>
      </c>
      <c r="C16" s="3">
        <v>634</v>
      </c>
      <c r="D16" s="3">
        <v>6134</v>
      </c>
      <c r="E16" s="3">
        <v>6352</v>
      </c>
      <c r="F16" s="3">
        <v>197</v>
      </c>
      <c r="G16" s="3">
        <v>6549</v>
      </c>
      <c r="H16" s="4">
        <f t="shared" si="0"/>
        <v>15.490909090909092</v>
      </c>
      <c r="I16" s="4">
        <f t="shared" si="1"/>
        <v>-68.92744479495269</v>
      </c>
      <c r="J16" s="5">
        <f t="shared" si="2"/>
        <v>6.765568959895664</v>
      </c>
    </row>
    <row r="17" spans="1:10" ht="15">
      <c r="A17" s="6" t="s">
        <v>15</v>
      </c>
      <c r="B17" s="7">
        <v>504</v>
      </c>
      <c r="C17" s="7">
        <v>11</v>
      </c>
      <c r="D17" s="7">
        <v>515</v>
      </c>
      <c r="E17" s="7">
        <v>513</v>
      </c>
      <c r="F17" s="7">
        <v>1</v>
      </c>
      <c r="G17" s="7">
        <v>514</v>
      </c>
      <c r="H17" s="8">
        <f t="shared" si="0"/>
        <v>1.7857142857142856</v>
      </c>
      <c r="I17" s="8">
        <f t="shared" si="1"/>
        <v>-90.9090909090909</v>
      </c>
      <c r="J17" s="9">
        <f t="shared" si="2"/>
        <v>-0.1941747572815534</v>
      </c>
    </row>
    <row r="18" spans="1:10" ht="15">
      <c r="A18" s="10" t="s">
        <v>16</v>
      </c>
      <c r="B18" s="3">
        <v>722</v>
      </c>
      <c r="C18" s="3">
        <v>2</v>
      </c>
      <c r="D18" s="3">
        <v>724</v>
      </c>
      <c r="E18" s="3">
        <v>897</v>
      </c>
      <c r="F18" s="3">
        <v>0</v>
      </c>
      <c r="G18" s="3">
        <v>897</v>
      </c>
      <c r="H18" s="4">
        <f t="shared" si="0"/>
        <v>24.238227146814403</v>
      </c>
      <c r="I18" s="4">
        <f t="shared" si="1"/>
        <v>-100</v>
      </c>
      <c r="J18" s="5">
        <f t="shared" si="2"/>
        <v>23.895027624309392</v>
      </c>
    </row>
    <row r="19" spans="1:10" ht="15">
      <c r="A19" s="6" t="s">
        <v>17</v>
      </c>
      <c r="B19" s="7">
        <v>303</v>
      </c>
      <c r="C19" s="7">
        <v>33</v>
      </c>
      <c r="D19" s="7">
        <v>336</v>
      </c>
      <c r="E19" s="7">
        <v>336</v>
      </c>
      <c r="F19" s="7">
        <v>64</v>
      </c>
      <c r="G19" s="7">
        <v>400</v>
      </c>
      <c r="H19" s="8">
        <f t="shared" si="0"/>
        <v>10.891089108910892</v>
      </c>
      <c r="I19" s="8">
        <f t="shared" si="1"/>
        <v>93.93939393939394</v>
      </c>
      <c r="J19" s="9">
        <f t="shared" si="2"/>
        <v>19.047619047619047</v>
      </c>
    </row>
    <row r="20" spans="1:10" ht="15">
      <c r="A20" s="10" t="s">
        <v>54</v>
      </c>
      <c r="B20" s="3">
        <v>7644</v>
      </c>
      <c r="C20" s="3">
        <v>0</v>
      </c>
      <c r="D20" s="3">
        <v>7644</v>
      </c>
      <c r="E20" s="3">
        <v>12262</v>
      </c>
      <c r="F20" s="3">
        <v>0</v>
      </c>
      <c r="G20" s="3">
        <v>12262</v>
      </c>
      <c r="H20" s="4">
        <f t="shared" si="0"/>
        <v>60.41339612768184</v>
      </c>
      <c r="I20" s="4">
        <f t="shared" si="1"/>
        <v>0</v>
      </c>
      <c r="J20" s="5">
        <f t="shared" si="2"/>
        <v>60.41339612768184</v>
      </c>
    </row>
    <row r="21" spans="1:10" ht="15">
      <c r="A21" s="6" t="s">
        <v>18</v>
      </c>
      <c r="B21" s="7">
        <v>6146</v>
      </c>
      <c r="C21" s="7">
        <v>26</v>
      </c>
      <c r="D21" s="7">
        <v>6172</v>
      </c>
      <c r="E21" s="7">
        <v>7389</v>
      </c>
      <c r="F21" s="7">
        <v>7</v>
      </c>
      <c r="G21" s="7">
        <v>7396</v>
      </c>
      <c r="H21" s="8">
        <f t="shared" si="0"/>
        <v>20.224536283761797</v>
      </c>
      <c r="I21" s="8">
        <f t="shared" si="1"/>
        <v>-73.07692307692307</v>
      </c>
      <c r="J21" s="9">
        <f t="shared" si="2"/>
        <v>19.83149708360337</v>
      </c>
    </row>
    <row r="22" spans="1:10" ht="15">
      <c r="A22" s="10" t="s">
        <v>19</v>
      </c>
      <c r="B22" s="3">
        <v>37</v>
      </c>
      <c r="C22" s="3">
        <v>0</v>
      </c>
      <c r="D22" s="3">
        <v>37</v>
      </c>
      <c r="E22" s="3">
        <v>32</v>
      </c>
      <c r="F22" s="3">
        <v>0</v>
      </c>
      <c r="G22" s="3">
        <v>32</v>
      </c>
      <c r="H22" s="4">
        <f t="shared" si="0"/>
        <v>-13.513513513513514</v>
      </c>
      <c r="I22" s="4">
        <f t="shared" si="1"/>
        <v>0</v>
      </c>
      <c r="J22" s="5">
        <f t="shared" si="2"/>
        <v>-13.513513513513514</v>
      </c>
    </row>
    <row r="23" spans="1:10" ht="15">
      <c r="A23" s="6" t="s">
        <v>20</v>
      </c>
      <c r="B23" s="7">
        <v>1033</v>
      </c>
      <c r="C23" s="7">
        <v>9</v>
      </c>
      <c r="D23" s="7">
        <v>1042</v>
      </c>
      <c r="E23" s="7">
        <v>1768</v>
      </c>
      <c r="F23" s="7">
        <v>0</v>
      </c>
      <c r="G23" s="7">
        <v>1768</v>
      </c>
      <c r="H23" s="8">
        <f t="shared" si="0"/>
        <v>71.15198451113262</v>
      </c>
      <c r="I23" s="8">
        <f t="shared" si="1"/>
        <v>-100</v>
      </c>
      <c r="J23" s="9">
        <f t="shared" si="2"/>
        <v>69.67370441458733</v>
      </c>
    </row>
    <row r="24" spans="1:10" ht="15">
      <c r="A24" s="10" t="s">
        <v>21</v>
      </c>
      <c r="B24" s="3">
        <v>449</v>
      </c>
      <c r="C24" s="3">
        <v>3</v>
      </c>
      <c r="D24" s="3">
        <v>452</v>
      </c>
      <c r="E24" s="3">
        <v>576</v>
      </c>
      <c r="F24" s="3">
        <v>0</v>
      </c>
      <c r="G24" s="3">
        <v>576</v>
      </c>
      <c r="H24" s="4">
        <f t="shared" si="0"/>
        <v>28.28507795100223</v>
      </c>
      <c r="I24" s="4">
        <f t="shared" si="1"/>
        <v>-100</v>
      </c>
      <c r="J24" s="5">
        <f t="shared" si="2"/>
        <v>27.43362831858407</v>
      </c>
    </row>
    <row r="25" spans="1:10" ht="15">
      <c r="A25" s="6" t="s">
        <v>22</v>
      </c>
      <c r="B25" s="7">
        <v>3393</v>
      </c>
      <c r="C25" s="7">
        <v>83</v>
      </c>
      <c r="D25" s="7">
        <v>3476</v>
      </c>
      <c r="E25" s="7">
        <v>6202</v>
      </c>
      <c r="F25" s="7">
        <v>91</v>
      </c>
      <c r="G25" s="7">
        <v>6293</v>
      </c>
      <c r="H25" s="8">
        <f t="shared" si="0"/>
        <v>82.78809313292072</v>
      </c>
      <c r="I25" s="8">
        <f t="shared" si="1"/>
        <v>9.63855421686747</v>
      </c>
      <c r="J25" s="9">
        <f t="shared" si="2"/>
        <v>81.04142692750288</v>
      </c>
    </row>
    <row r="26" spans="1:10" ht="15">
      <c r="A26" s="10" t="s">
        <v>23</v>
      </c>
      <c r="B26" s="3">
        <v>1674</v>
      </c>
      <c r="C26" s="3">
        <v>16</v>
      </c>
      <c r="D26" s="3">
        <v>1690</v>
      </c>
      <c r="E26" s="3">
        <v>2107</v>
      </c>
      <c r="F26" s="3">
        <v>3</v>
      </c>
      <c r="G26" s="3">
        <v>2110</v>
      </c>
      <c r="H26" s="4">
        <f t="shared" si="0"/>
        <v>25.866188769414578</v>
      </c>
      <c r="I26" s="4">
        <f t="shared" si="1"/>
        <v>-81.25</v>
      </c>
      <c r="J26" s="5">
        <f t="shared" si="2"/>
        <v>24.85207100591716</v>
      </c>
    </row>
    <row r="27" spans="1:10" ht="15">
      <c r="A27" s="6" t="s">
        <v>24</v>
      </c>
      <c r="B27" s="7">
        <v>8</v>
      </c>
      <c r="C27" s="7">
        <v>0</v>
      </c>
      <c r="D27" s="7">
        <v>8</v>
      </c>
      <c r="E27" s="7">
        <v>198</v>
      </c>
      <c r="F27" s="7">
        <v>0</v>
      </c>
      <c r="G27" s="7">
        <v>198</v>
      </c>
      <c r="H27" s="8">
        <f t="shared" si="0"/>
        <v>2375</v>
      </c>
      <c r="I27" s="8">
        <f t="shared" si="1"/>
        <v>0</v>
      </c>
      <c r="J27" s="9">
        <f t="shared" si="2"/>
        <v>2375</v>
      </c>
    </row>
    <row r="28" spans="1:10" ht="15">
      <c r="A28" s="10" t="s">
        <v>25</v>
      </c>
      <c r="B28" s="3">
        <v>1572</v>
      </c>
      <c r="C28" s="3">
        <v>61</v>
      </c>
      <c r="D28" s="3">
        <v>1633</v>
      </c>
      <c r="E28" s="3">
        <v>1810</v>
      </c>
      <c r="F28" s="3">
        <v>53</v>
      </c>
      <c r="G28" s="3">
        <v>1863</v>
      </c>
      <c r="H28" s="4">
        <f t="shared" si="0"/>
        <v>15.139949109414758</v>
      </c>
      <c r="I28" s="4">
        <f t="shared" si="1"/>
        <v>-13.114754098360656</v>
      </c>
      <c r="J28" s="5">
        <f t="shared" si="2"/>
        <v>14.084507042253522</v>
      </c>
    </row>
    <row r="29" spans="1:10" ht="15">
      <c r="A29" s="6" t="s">
        <v>26</v>
      </c>
      <c r="B29" s="7">
        <v>3103</v>
      </c>
      <c r="C29" s="7">
        <v>108</v>
      </c>
      <c r="D29" s="7">
        <v>3211</v>
      </c>
      <c r="E29" s="7">
        <v>3268</v>
      </c>
      <c r="F29" s="7">
        <v>48</v>
      </c>
      <c r="G29" s="7">
        <v>3316</v>
      </c>
      <c r="H29" s="8">
        <f t="shared" si="0"/>
        <v>5.317434740573638</v>
      </c>
      <c r="I29" s="8">
        <f t="shared" si="1"/>
        <v>-55.55555555555556</v>
      </c>
      <c r="J29" s="9">
        <f t="shared" si="2"/>
        <v>3.270009342883837</v>
      </c>
    </row>
    <row r="30" spans="1:10" ht="15">
      <c r="A30" s="10" t="s">
        <v>27</v>
      </c>
      <c r="B30" s="3">
        <v>2554</v>
      </c>
      <c r="C30" s="3">
        <v>52</v>
      </c>
      <c r="D30" s="3">
        <v>2606</v>
      </c>
      <c r="E30" s="3">
        <v>2609</v>
      </c>
      <c r="F30" s="3">
        <v>56</v>
      </c>
      <c r="G30" s="3">
        <v>2665</v>
      </c>
      <c r="H30" s="4">
        <f t="shared" si="0"/>
        <v>2.153484729835552</v>
      </c>
      <c r="I30" s="4">
        <f t="shared" si="1"/>
        <v>7.6923076923076925</v>
      </c>
      <c r="J30" s="5">
        <f t="shared" si="2"/>
        <v>2.264006139677667</v>
      </c>
    </row>
    <row r="31" spans="1:10" ht="15">
      <c r="A31" s="6" t="s">
        <v>75</v>
      </c>
      <c r="B31" s="7">
        <v>763</v>
      </c>
      <c r="C31" s="7">
        <v>6</v>
      </c>
      <c r="D31" s="7">
        <v>769</v>
      </c>
      <c r="E31" s="7">
        <v>954</v>
      </c>
      <c r="F31" s="7">
        <v>48</v>
      </c>
      <c r="G31" s="7">
        <v>1002</v>
      </c>
      <c r="H31" s="42">
        <f t="shared" si="0"/>
        <v>25.032765399737876</v>
      </c>
      <c r="I31" s="8">
        <f t="shared" si="1"/>
        <v>700</v>
      </c>
      <c r="J31" s="9">
        <f t="shared" si="2"/>
        <v>30.299089726918076</v>
      </c>
    </row>
    <row r="32" spans="1:10" ht="15">
      <c r="A32" s="10" t="s">
        <v>55</v>
      </c>
      <c r="B32" s="3">
        <v>1270</v>
      </c>
      <c r="C32" s="3">
        <v>111</v>
      </c>
      <c r="D32" s="3">
        <v>1381</v>
      </c>
      <c r="E32" s="3">
        <v>1779</v>
      </c>
      <c r="F32" s="3">
        <v>163</v>
      </c>
      <c r="G32" s="3">
        <v>1942</v>
      </c>
      <c r="H32" s="4">
        <f t="shared" si="0"/>
        <v>40.07874015748031</v>
      </c>
      <c r="I32" s="4">
        <f t="shared" si="1"/>
        <v>46.846846846846844</v>
      </c>
      <c r="J32" s="5">
        <f t="shared" si="2"/>
        <v>40.62273714699493</v>
      </c>
    </row>
    <row r="33" spans="1:10" ht="15">
      <c r="A33" s="6" t="s">
        <v>67</v>
      </c>
      <c r="B33" s="7">
        <v>489</v>
      </c>
      <c r="C33" s="7">
        <v>2</v>
      </c>
      <c r="D33" s="7">
        <v>491</v>
      </c>
      <c r="E33" s="7">
        <v>550</v>
      </c>
      <c r="F33" s="7">
        <v>0</v>
      </c>
      <c r="G33" s="7">
        <v>550</v>
      </c>
      <c r="H33" s="8">
        <f t="shared" si="0"/>
        <v>12.474437627811861</v>
      </c>
      <c r="I33" s="8">
        <f t="shared" si="1"/>
        <v>-100</v>
      </c>
      <c r="J33" s="9">
        <f t="shared" si="2"/>
        <v>12.016293279022404</v>
      </c>
    </row>
    <row r="34" spans="1:10" ht="15">
      <c r="A34" s="10" t="s">
        <v>28</v>
      </c>
      <c r="B34" s="3">
        <v>2175</v>
      </c>
      <c r="C34" s="3">
        <v>410</v>
      </c>
      <c r="D34" s="3">
        <v>2585</v>
      </c>
      <c r="E34" s="3">
        <v>3012</v>
      </c>
      <c r="F34" s="3">
        <v>85</v>
      </c>
      <c r="G34" s="3">
        <v>3097</v>
      </c>
      <c r="H34" s="4">
        <f t="shared" si="0"/>
        <v>38.48275862068966</v>
      </c>
      <c r="I34" s="4">
        <f t="shared" si="1"/>
        <v>-79.26829268292683</v>
      </c>
      <c r="J34" s="5">
        <f t="shared" si="2"/>
        <v>19.80657640232108</v>
      </c>
    </row>
    <row r="35" spans="1:10" ht="15">
      <c r="A35" s="6" t="s">
        <v>66</v>
      </c>
      <c r="B35" s="7">
        <v>742</v>
      </c>
      <c r="C35" s="7">
        <v>3</v>
      </c>
      <c r="D35" s="7">
        <v>745</v>
      </c>
      <c r="E35" s="7">
        <v>728</v>
      </c>
      <c r="F35" s="7">
        <v>0</v>
      </c>
      <c r="G35" s="7">
        <v>728</v>
      </c>
      <c r="H35" s="8">
        <f t="shared" si="0"/>
        <v>-1.8867924528301887</v>
      </c>
      <c r="I35" s="8">
        <f t="shared" si="1"/>
        <v>-100</v>
      </c>
      <c r="J35" s="9">
        <f t="shared" si="2"/>
        <v>-2.2818791946308723</v>
      </c>
    </row>
    <row r="36" spans="1:10" ht="15">
      <c r="A36" s="10" t="s">
        <v>29</v>
      </c>
      <c r="B36" s="3">
        <v>7757</v>
      </c>
      <c r="C36" s="3">
        <v>61</v>
      </c>
      <c r="D36" s="3">
        <v>7818</v>
      </c>
      <c r="E36" s="3">
        <v>10905</v>
      </c>
      <c r="F36" s="3">
        <v>40</v>
      </c>
      <c r="G36" s="3">
        <v>10945</v>
      </c>
      <c r="H36" s="4">
        <f t="shared" si="0"/>
        <v>40.58269949722831</v>
      </c>
      <c r="I36" s="4">
        <f t="shared" si="1"/>
        <v>-34.42622950819672</v>
      </c>
      <c r="J36" s="5">
        <f t="shared" si="2"/>
        <v>39.99744180097212</v>
      </c>
    </row>
    <row r="37" spans="1:10" ht="15">
      <c r="A37" s="6" t="s">
        <v>30</v>
      </c>
      <c r="B37" s="7">
        <v>654</v>
      </c>
      <c r="C37" s="7">
        <v>8</v>
      </c>
      <c r="D37" s="7">
        <v>662</v>
      </c>
      <c r="E37" s="7">
        <v>763</v>
      </c>
      <c r="F37" s="7">
        <v>5</v>
      </c>
      <c r="G37" s="7">
        <v>768</v>
      </c>
      <c r="H37" s="8">
        <f t="shared" si="0"/>
        <v>16.666666666666664</v>
      </c>
      <c r="I37" s="8">
        <f t="shared" si="1"/>
        <v>-37.5</v>
      </c>
      <c r="J37" s="9">
        <f t="shared" si="2"/>
        <v>16.012084592145015</v>
      </c>
    </row>
    <row r="38" spans="1:10" ht="15">
      <c r="A38" s="10" t="s">
        <v>31</v>
      </c>
      <c r="B38" s="3">
        <v>1220</v>
      </c>
      <c r="C38" s="3">
        <v>2</v>
      </c>
      <c r="D38" s="3">
        <v>1222</v>
      </c>
      <c r="E38" s="3">
        <v>1541</v>
      </c>
      <c r="F38" s="3">
        <v>2</v>
      </c>
      <c r="G38" s="3">
        <v>1543</v>
      </c>
      <c r="H38" s="4">
        <f t="shared" si="0"/>
        <v>26.311475409836067</v>
      </c>
      <c r="I38" s="4">
        <f t="shared" si="1"/>
        <v>0</v>
      </c>
      <c r="J38" s="5">
        <f t="shared" si="2"/>
        <v>26.268412438625205</v>
      </c>
    </row>
    <row r="39" spans="1:10" ht="15">
      <c r="A39" s="6" t="s">
        <v>32</v>
      </c>
      <c r="B39" s="7">
        <v>172</v>
      </c>
      <c r="C39" s="7">
        <v>14</v>
      </c>
      <c r="D39" s="7">
        <v>186</v>
      </c>
      <c r="E39" s="7">
        <v>202</v>
      </c>
      <c r="F39" s="7">
        <v>2</v>
      </c>
      <c r="G39" s="7">
        <v>204</v>
      </c>
      <c r="H39" s="8">
        <f t="shared" si="0"/>
        <v>17.441860465116278</v>
      </c>
      <c r="I39" s="8">
        <f t="shared" si="1"/>
        <v>-85.71428571428571</v>
      </c>
      <c r="J39" s="9">
        <f t="shared" si="2"/>
        <v>9.67741935483871</v>
      </c>
    </row>
    <row r="40" spans="1:10" ht="15">
      <c r="A40" s="10" t="s">
        <v>33</v>
      </c>
      <c r="B40" s="3">
        <v>3286</v>
      </c>
      <c r="C40" s="3">
        <v>566</v>
      </c>
      <c r="D40" s="3">
        <v>3852</v>
      </c>
      <c r="E40" s="3">
        <v>3976</v>
      </c>
      <c r="F40" s="3">
        <v>631</v>
      </c>
      <c r="G40" s="3">
        <v>4607</v>
      </c>
      <c r="H40" s="4">
        <f t="shared" si="0"/>
        <v>20.998174071819843</v>
      </c>
      <c r="I40" s="4">
        <f t="shared" si="1"/>
        <v>11.484098939929329</v>
      </c>
      <c r="J40" s="5">
        <f t="shared" si="2"/>
        <v>19.600207684319834</v>
      </c>
    </row>
    <row r="41" spans="1:10" ht="15">
      <c r="A41" s="6" t="s">
        <v>34</v>
      </c>
      <c r="B41" s="7">
        <v>293</v>
      </c>
      <c r="C41" s="7">
        <v>26</v>
      </c>
      <c r="D41" s="7">
        <v>319</v>
      </c>
      <c r="E41" s="7">
        <v>1394</v>
      </c>
      <c r="F41" s="7">
        <v>8</v>
      </c>
      <c r="G41" s="7">
        <v>1402</v>
      </c>
      <c r="H41" s="8">
        <f t="shared" si="0"/>
        <v>375.76791808873725</v>
      </c>
      <c r="I41" s="8">
        <f t="shared" si="1"/>
        <v>-69.23076923076923</v>
      </c>
      <c r="J41" s="9">
        <f t="shared" si="2"/>
        <v>339.4984326018809</v>
      </c>
    </row>
    <row r="42" spans="1:10" ht="15">
      <c r="A42" s="10" t="s">
        <v>35</v>
      </c>
      <c r="B42" s="3">
        <v>1631</v>
      </c>
      <c r="C42" s="3">
        <v>204</v>
      </c>
      <c r="D42" s="3">
        <v>1835</v>
      </c>
      <c r="E42" s="3">
        <v>2098</v>
      </c>
      <c r="F42" s="3">
        <v>182</v>
      </c>
      <c r="G42" s="3">
        <v>2280</v>
      </c>
      <c r="H42" s="4">
        <f t="shared" si="0"/>
        <v>28.632740649908033</v>
      </c>
      <c r="I42" s="4">
        <f t="shared" si="1"/>
        <v>-10.784313725490197</v>
      </c>
      <c r="J42" s="5">
        <f t="shared" si="2"/>
        <v>24.250681198910083</v>
      </c>
    </row>
    <row r="43" spans="1:10" ht="15">
      <c r="A43" s="6" t="s">
        <v>36</v>
      </c>
      <c r="B43" s="7">
        <v>1713</v>
      </c>
      <c r="C43" s="7">
        <v>29</v>
      </c>
      <c r="D43" s="7">
        <v>1742</v>
      </c>
      <c r="E43" s="7">
        <v>2188</v>
      </c>
      <c r="F43" s="7">
        <v>35</v>
      </c>
      <c r="G43" s="7">
        <v>2223</v>
      </c>
      <c r="H43" s="8">
        <f t="shared" si="0"/>
        <v>27.729130180969058</v>
      </c>
      <c r="I43" s="8">
        <f t="shared" si="1"/>
        <v>20.689655172413794</v>
      </c>
      <c r="J43" s="9">
        <f t="shared" si="2"/>
        <v>27.611940298507463</v>
      </c>
    </row>
    <row r="44" spans="1:10" ht="15">
      <c r="A44" s="10" t="s">
        <v>37</v>
      </c>
      <c r="B44" s="3">
        <v>1188</v>
      </c>
      <c r="C44" s="3">
        <v>6</v>
      </c>
      <c r="D44" s="3">
        <v>1194</v>
      </c>
      <c r="E44" s="3">
        <v>2056</v>
      </c>
      <c r="F44" s="3">
        <v>8</v>
      </c>
      <c r="G44" s="3">
        <v>2064</v>
      </c>
      <c r="H44" s="4">
        <f t="shared" si="0"/>
        <v>73.06397306397307</v>
      </c>
      <c r="I44" s="4">
        <f t="shared" si="1"/>
        <v>33.33333333333333</v>
      </c>
      <c r="J44" s="5">
        <f t="shared" si="2"/>
        <v>72.8643216080402</v>
      </c>
    </row>
    <row r="45" spans="1:10" ht="15">
      <c r="A45" s="6" t="s">
        <v>69</v>
      </c>
      <c r="B45" s="7">
        <v>745</v>
      </c>
      <c r="C45" s="7">
        <v>12</v>
      </c>
      <c r="D45" s="7">
        <v>757</v>
      </c>
      <c r="E45" s="7">
        <v>1150</v>
      </c>
      <c r="F45" s="7">
        <v>0</v>
      </c>
      <c r="G45" s="7">
        <v>1150</v>
      </c>
      <c r="H45" s="8">
        <f t="shared" si="0"/>
        <v>54.36241610738255</v>
      </c>
      <c r="I45" s="8">
        <f t="shared" si="1"/>
        <v>-100</v>
      </c>
      <c r="J45" s="9">
        <f t="shared" si="2"/>
        <v>51.915455746367236</v>
      </c>
    </row>
    <row r="46" spans="1:10" ht="15">
      <c r="A46" s="10" t="s">
        <v>38</v>
      </c>
      <c r="B46" s="3">
        <v>3733</v>
      </c>
      <c r="C46" s="3">
        <v>18</v>
      </c>
      <c r="D46" s="3">
        <v>3751</v>
      </c>
      <c r="E46" s="3">
        <v>6814</v>
      </c>
      <c r="F46" s="3">
        <v>92</v>
      </c>
      <c r="G46" s="3">
        <v>6906</v>
      </c>
      <c r="H46" s="4">
        <f t="shared" si="0"/>
        <v>82.53415483525315</v>
      </c>
      <c r="I46" s="4">
        <f t="shared" si="1"/>
        <v>411.1111111111111</v>
      </c>
      <c r="J46" s="5">
        <f t="shared" si="2"/>
        <v>84.11090375899761</v>
      </c>
    </row>
    <row r="47" spans="1:10" ht="15">
      <c r="A47" s="6" t="s">
        <v>39</v>
      </c>
      <c r="B47" s="7">
        <v>1818</v>
      </c>
      <c r="C47" s="7">
        <v>51</v>
      </c>
      <c r="D47" s="7">
        <v>1869</v>
      </c>
      <c r="E47" s="7">
        <v>2047</v>
      </c>
      <c r="F47" s="7">
        <v>2</v>
      </c>
      <c r="G47" s="7">
        <v>2049</v>
      </c>
      <c r="H47" s="8">
        <f t="shared" si="0"/>
        <v>12.596259625962597</v>
      </c>
      <c r="I47" s="8">
        <f t="shared" si="1"/>
        <v>-96.07843137254902</v>
      </c>
      <c r="J47" s="9">
        <f t="shared" si="2"/>
        <v>9.630818619582666</v>
      </c>
    </row>
    <row r="48" spans="1:10" ht="15">
      <c r="A48" s="10" t="s">
        <v>40</v>
      </c>
      <c r="B48" s="3">
        <v>4288</v>
      </c>
      <c r="C48" s="3">
        <v>303</v>
      </c>
      <c r="D48" s="3">
        <v>4591</v>
      </c>
      <c r="E48" s="3">
        <v>4646</v>
      </c>
      <c r="F48" s="3">
        <v>327</v>
      </c>
      <c r="G48" s="3">
        <v>4973</v>
      </c>
      <c r="H48" s="4">
        <f t="shared" si="0"/>
        <v>8.348880597014926</v>
      </c>
      <c r="I48" s="4">
        <f t="shared" si="1"/>
        <v>7.920792079207921</v>
      </c>
      <c r="J48" s="5">
        <f t="shared" si="2"/>
        <v>8.320627314310608</v>
      </c>
    </row>
    <row r="49" spans="1:10" ht="15">
      <c r="A49" s="6" t="s">
        <v>41</v>
      </c>
      <c r="B49" s="7">
        <v>154</v>
      </c>
      <c r="C49" s="7">
        <v>0</v>
      </c>
      <c r="D49" s="7">
        <v>154</v>
      </c>
      <c r="E49" s="7">
        <v>206</v>
      </c>
      <c r="F49" s="7">
        <v>0</v>
      </c>
      <c r="G49" s="7">
        <v>206</v>
      </c>
      <c r="H49" s="8">
        <f t="shared" si="0"/>
        <v>33.76623376623377</v>
      </c>
      <c r="I49" s="8">
        <f t="shared" si="1"/>
        <v>0</v>
      </c>
      <c r="J49" s="9">
        <f t="shared" si="2"/>
        <v>33.76623376623377</v>
      </c>
    </row>
    <row r="50" spans="1:10" ht="15">
      <c r="A50" s="10" t="s">
        <v>42</v>
      </c>
      <c r="B50" s="3">
        <v>352</v>
      </c>
      <c r="C50" s="3">
        <v>1</v>
      </c>
      <c r="D50" s="3">
        <v>353</v>
      </c>
      <c r="E50" s="3">
        <v>365</v>
      </c>
      <c r="F50" s="3">
        <v>6</v>
      </c>
      <c r="G50" s="3">
        <v>371</v>
      </c>
      <c r="H50" s="4">
        <f t="shared" si="0"/>
        <v>3.6931818181818183</v>
      </c>
      <c r="I50" s="4">
        <f t="shared" si="1"/>
        <v>500</v>
      </c>
      <c r="J50" s="5">
        <f t="shared" si="2"/>
        <v>5.099150141643059</v>
      </c>
    </row>
    <row r="51" spans="1:10" ht="15">
      <c r="A51" s="6" t="s">
        <v>43</v>
      </c>
      <c r="B51" s="7">
        <v>992</v>
      </c>
      <c r="C51" s="7">
        <v>31</v>
      </c>
      <c r="D51" s="7">
        <v>1023</v>
      </c>
      <c r="E51" s="7">
        <v>1559</v>
      </c>
      <c r="F51" s="7">
        <v>16</v>
      </c>
      <c r="G51" s="7">
        <v>1575</v>
      </c>
      <c r="H51" s="8">
        <f t="shared" si="0"/>
        <v>57.15725806451613</v>
      </c>
      <c r="I51" s="8">
        <f>+_xlfn.IFERROR(((F51-C51)/C51)*100,0)</f>
        <v>-48.38709677419355</v>
      </c>
      <c r="J51" s="9">
        <f t="shared" si="2"/>
        <v>53.95894428152492</v>
      </c>
    </row>
    <row r="52" spans="1:10" ht="15">
      <c r="A52" s="10" t="s">
        <v>73</v>
      </c>
      <c r="B52" s="3">
        <v>1902</v>
      </c>
      <c r="C52" s="3">
        <v>48</v>
      </c>
      <c r="D52" s="3">
        <v>1950</v>
      </c>
      <c r="E52" s="3">
        <v>2587</v>
      </c>
      <c r="F52" s="3">
        <v>9</v>
      </c>
      <c r="G52" s="3">
        <v>2596</v>
      </c>
      <c r="H52" s="4">
        <f t="shared" si="0"/>
        <v>36.01472134595163</v>
      </c>
      <c r="I52" s="4">
        <f t="shared" si="1"/>
        <v>-81.25</v>
      </c>
      <c r="J52" s="5">
        <f t="shared" si="2"/>
        <v>33.12820512820513</v>
      </c>
    </row>
    <row r="53" spans="1:10" ht="15">
      <c r="A53" s="6" t="s">
        <v>44</v>
      </c>
      <c r="B53" s="7">
        <v>894</v>
      </c>
      <c r="C53" s="7">
        <v>3</v>
      </c>
      <c r="D53" s="7">
        <v>897</v>
      </c>
      <c r="E53" s="7">
        <v>2811</v>
      </c>
      <c r="F53" s="7">
        <v>0</v>
      </c>
      <c r="G53" s="7">
        <v>2811</v>
      </c>
      <c r="H53" s="8">
        <f t="shared" si="0"/>
        <v>214.4295302013423</v>
      </c>
      <c r="I53" s="8">
        <f t="shared" si="1"/>
        <v>-100</v>
      </c>
      <c r="J53" s="9">
        <f t="shared" si="2"/>
        <v>213.37792642140468</v>
      </c>
    </row>
    <row r="54" spans="1:10" ht="15">
      <c r="A54" s="10" t="s">
        <v>70</v>
      </c>
      <c r="B54" s="3">
        <v>6316</v>
      </c>
      <c r="C54" s="3">
        <v>191</v>
      </c>
      <c r="D54" s="3">
        <v>6507</v>
      </c>
      <c r="E54" s="3">
        <v>11487</v>
      </c>
      <c r="F54" s="3">
        <v>262</v>
      </c>
      <c r="G54" s="3">
        <v>11749</v>
      </c>
      <c r="H54" s="4">
        <f t="shared" si="0"/>
        <v>81.87143761874604</v>
      </c>
      <c r="I54" s="4">
        <f t="shared" si="1"/>
        <v>37.17277486910995</v>
      </c>
      <c r="J54" s="5">
        <f t="shared" si="2"/>
        <v>80.55939757184571</v>
      </c>
    </row>
    <row r="55" spans="1:10" ht="15">
      <c r="A55" s="6" t="s">
        <v>45</v>
      </c>
      <c r="B55" s="7">
        <v>295</v>
      </c>
      <c r="C55" s="7">
        <v>0</v>
      </c>
      <c r="D55" s="7">
        <v>295</v>
      </c>
      <c r="E55" s="7">
        <v>307</v>
      </c>
      <c r="F55" s="7">
        <v>0</v>
      </c>
      <c r="G55" s="7">
        <v>307</v>
      </c>
      <c r="H55" s="8">
        <f t="shared" si="0"/>
        <v>4.067796610169491</v>
      </c>
      <c r="I55" s="8">
        <f t="shared" si="1"/>
        <v>0</v>
      </c>
      <c r="J55" s="9">
        <f t="shared" si="2"/>
        <v>4.067796610169491</v>
      </c>
    </row>
    <row r="56" spans="1:10" ht="15">
      <c r="A56" s="10" t="s">
        <v>46</v>
      </c>
      <c r="B56" s="3">
        <v>2457</v>
      </c>
      <c r="C56" s="3">
        <v>7</v>
      </c>
      <c r="D56" s="3">
        <v>2464</v>
      </c>
      <c r="E56" s="3">
        <v>2449</v>
      </c>
      <c r="F56" s="3">
        <v>0</v>
      </c>
      <c r="G56" s="3">
        <v>2449</v>
      </c>
      <c r="H56" s="41">
        <f t="shared" si="0"/>
        <v>-0.3256003256003256</v>
      </c>
      <c r="I56" s="4">
        <f t="shared" si="1"/>
        <v>-100</v>
      </c>
      <c r="J56" s="5">
        <f t="shared" si="2"/>
        <v>-0.6087662337662338</v>
      </c>
    </row>
    <row r="57" spans="1:10" ht="15">
      <c r="A57" s="6" t="s">
        <v>47</v>
      </c>
      <c r="B57" s="7">
        <v>5511</v>
      </c>
      <c r="C57" s="7">
        <v>25</v>
      </c>
      <c r="D57" s="7">
        <v>5536</v>
      </c>
      <c r="E57" s="7">
        <v>7187</v>
      </c>
      <c r="F57" s="7">
        <v>44</v>
      </c>
      <c r="G57" s="7">
        <v>7231</v>
      </c>
      <c r="H57" s="8">
        <f t="shared" si="0"/>
        <v>30.41190346579568</v>
      </c>
      <c r="I57" s="8">
        <f t="shared" si="1"/>
        <v>76</v>
      </c>
      <c r="J57" s="9">
        <f t="shared" si="2"/>
        <v>30.617774566473987</v>
      </c>
    </row>
    <row r="58" spans="1:10" ht="15">
      <c r="A58" s="10" t="s">
        <v>56</v>
      </c>
      <c r="B58" s="3">
        <v>208</v>
      </c>
      <c r="C58" s="3">
        <v>48</v>
      </c>
      <c r="D58" s="3">
        <v>256</v>
      </c>
      <c r="E58" s="3">
        <v>282</v>
      </c>
      <c r="F58" s="3">
        <v>3</v>
      </c>
      <c r="G58" s="3">
        <v>285</v>
      </c>
      <c r="H58" s="4">
        <f t="shared" si="0"/>
        <v>35.57692307692308</v>
      </c>
      <c r="I58" s="4">
        <f t="shared" si="1"/>
        <v>-93.75</v>
      </c>
      <c r="J58" s="5">
        <f t="shared" si="2"/>
        <v>11.328125</v>
      </c>
    </row>
    <row r="59" spans="1:10" ht="15">
      <c r="A59" s="6" t="s">
        <v>57</v>
      </c>
      <c r="B59" s="7">
        <v>143</v>
      </c>
      <c r="C59" s="7">
        <v>11</v>
      </c>
      <c r="D59" s="7">
        <v>154</v>
      </c>
      <c r="E59" s="7">
        <v>109</v>
      </c>
      <c r="F59" s="7">
        <v>22</v>
      </c>
      <c r="G59" s="7">
        <v>131</v>
      </c>
      <c r="H59" s="8">
        <f t="shared" si="0"/>
        <v>-23.776223776223777</v>
      </c>
      <c r="I59" s="8">
        <f t="shared" si="1"/>
        <v>100</v>
      </c>
      <c r="J59" s="9">
        <f t="shared" si="2"/>
        <v>-14.935064935064934</v>
      </c>
    </row>
    <row r="60" spans="1:11" ht="15">
      <c r="A60" s="11" t="s">
        <v>48</v>
      </c>
      <c r="B60" s="12">
        <f>B61-SUM(B6+B10+B20+B32+B58+B59+B5)</f>
        <v>156178</v>
      </c>
      <c r="C60" s="12">
        <f>C61-SUM(C6+C10+C20+C32+C58+C59+C5)</f>
        <v>34834</v>
      </c>
      <c r="D60" s="12">
        <f>D61-SUM(D6+D10+D20+D32+D58+D59+D5)</f>
        <v>191012</v>
      </c>
      <c r="E60" s="12">
        <f>E61-SUM(E6+E10+E20+E32+E58+E59+E5)</f>
        <v>206310</v>
      </c>
      <c r="F60" s="12">
        <f>F61-SUM(F6+F10+F20+F32+F58+F59+F5)</f>
        <v>46570</v>
      </c>
      <c r="G60" s="12">
        <f>G61-SUM(G6+G10+G20+G32+G58+G59+G5)</f>
        <v>252880</v>
      </c>
      <c r="H60" s="13">
        <f>+_xlfn.IFERROR(((E60-B60)/B60)*100,0)</f>
        <v>32.099271344235426</v>
      </c>
      <c r="I60" s="13">
        <f t="shared" si="1"/>
        <v>33.6912212206465</v>
      </c>
      <c r="J60" s="35">
        <f t="shared" si="2"/>
        <v>32.38958808870647</v>
      </c>
      <c r="K60" s="37"/>
    </row>
    <row r="61" spans="1:10" ht="15">
      <c r="A61" s="14" t="s">
        <v>49</v>
      </c>
      <c r="B61" s="15">
        <f>SUM(B4:B59)</f>
        <v>225173</v>
      </c>
      <c r="C61" s="15">
        <f>SUM(C4:C59)</f>
        <v>125429</v>
      </c>
      <c r="D61" s="15">
        <f>SUM(D4:D59)</f>
        <v>350602</v>
      </c>
      <c r="E61" s="15">
        <f>SUM(E4:E59)</f>
        <v>294941</v>
      </c>
      <c r="F61" s="15">
        <f>SUM(F4:F59)</f>
        <v>145808</v>
      </c>
      <c r="G61" s="15">
        <f>SUM(G4:G59)</f>
        <v>440749</v>
      </c>
      <c r="H61" s="16">
        <f>+_xlfn.IFERROR(((E61-B61)/B61)*100,0)</f>
        <v>30.984176610872527</v>
      </c>
      <c r="I61" s="16">
        <f t="shared" si="1"/>
        <v>16.247438790072472</v>
      </c>
      <c r="J61" s="17">
        <f t="shared" si="2"/>
        <v>25.712060969418317</v>
      </c>
    </row>
    <row r="62" spans="1:10" ht="15.75" thickBot="1">
      <c r="A62" s="18" t="s">
        <v>50</v>
      </c>
      <c r="B62" s="19"/>
      <c r="C62" s="19"/>
      <c r="D62" s="19">
        <v>113417</v>
      </c>
      <c r="E62" s="19"/>
      <c r="F62" s="19"/>
      <c r="G62" s="19">
        <v>153537</v>
      </c>
      <c r="H62" s="58">
        <f>+_xlfn.IFERROR(((G62-D62)/D62)*100,0)</f>
        <v>35.37388574904997</v>
      </c>
      <c r="I62" s="58"/>
      <c r="J62" s="59"/>
    </row>
    <row r="63" spans="1:10" ht="15">
      <c r="A63" s="14" t="s">
        <v>51</v>
      </c>
      <c r="B63" s="34"/>
      <c r="C63" s="34"/>
      <c r="D63" s="34">
        <f>+D61+D62</f>
        <v>464019</v>
      </c>
      <c r="E63" s="34"/>
      <c r="F63" s="34"/>
      <c r="G63" s="34">
        <f>+G61+G62</f>
        <v>594286</v>
      </c>
      <c r="H63" s="60">
        <f>+_xlfn.IFERROR(((G63-D63)/D63)*100,0)</f>
        <v>28.073634915811635</v>
      </c>
      <c r="I63" s="60"/>
      <c r="J63" s="61"/>
    </row>
    <row r="64" spans="1:10" ht="15">
      <c r="A64" s="43"/>
      <c r="B64" s="44"/>
      <c r="C64" s="44"/>
      <c r="D64" s="44"/>
      <c r="E64" s="44"/>
      <c r="F64" s="44"/>
      <c r="G64" s="44"/>
      <c r="H64" s="44"/>
      <c r="I64" s="44"/>
      <c r="J64" s="45"/>
    </row>
    <row r="65" spans="1:10" ht="15.75" thickBot="1">
      <c r="A65" s="46"/>
      <c r="B65" s="47"/>
      <c r="C65" s="47"/>
      <c r="D65" s="47"/>
      <c r="E65" s="47"/>
      <c r="F65" s="47"/>
      <c r="G65" s="47"/>
      <c r="H65" s="47"/>
      <c r="I65" s="47"/>
      <c r="J65" s="48"/>
    </row>
    <row r="66" spans="1:10" ht="48.75" customHeight="1">
      <c r="A66" s="49" t="s">
        <v>71</v>
      </c>
      <c r="B66" s="49"/>
      <c r="C66" s="49"/>
      <c r="D66" s="49"/>
      <c r="E66" s="49"/>
      <c r="F66" s="49"/>
      <c r="G66" s="49"/>
      <c r="H66" s="49"/>
      <c r="I66" s="49"/>
      <c r="J66" s="49"/>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23">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50" t="s">
        <v>63</v>
      </c>
      <c r="B1" s="51"/>
      <c r="C1" s="51"/>
      <c r="D1" s="51"/>
      <c r="E1" s="51"/>
      <c r="F1" s="51"/>
      <c r="G1" s="51"/>
      <c r="H1" s="51"/>
      <c r="I1" s="51"/>
      <c r="J1" s="52"/>
    </row>
    <row r="2" spans="1:10" ht="27" customHeight="1">
      <c r="A2" s="64" t="s">
        <v>1</v>
      </c>
      <c r="B2" s="55" t="s">
        <v>76</v>
      </c>
      <c r="C2" s="55"/>
      <c r="D2" s="55"/>
      <c r="E2" s="55" t="s">
        <v>77</v>
      </c>
      <c r="F2" s="55"/>
      <c r="G2" s="55"/>
      <c r="H2" s="56" t="s">
        <v>74</v>
      </c>
      <c r="I2" s="56"/>
      <c r="J2" s="57"/>
    </row>
    <row r="3" spans="1:10" ht="15">
      <c r="A3" s="65"/>
      <c r="B3" s="1" t="s">
        <v>2</v>
      </c>
      <c r="C3" s="1" t="s">
        <v>3</v>
      </c>
      <c r="D3" s="1" t="s">
        <v>4</v>
      </c>
      <c r="E3" s="1" t="s">
        <v>2</v>
      </c>
      <c r="F3" s="1" t="s">
        <v>3</v>
      </c>
      <c r="G3" s="1" t="s">
        <v>4</v>
      </c>
      <c r="H3" s="1" t="s">
        <v>2</v>
      </c>
      <c r="I3" s="1" t="s">
        <v>3</v>
      </c>
      <c r="J3" s="2" t="s">
        <v>4</v>
      </c>
    </row>
    <row r="4" spans="1:10" ht="15">
      <c r="A4" s="10" t="s">
        <v>5</v>
      </c>
      <c r="B4" s="3">
        <v>56</v>
      </c>
      <c r="C4" s="3">
        <v>9703</v>
      </c>
      <c r="D4" s="3">
        <v>9759</v>
      </c>
      <c r="E4" s="3">
        <v>189</v>
      </c>
      <c r="F4" s="3">
        <v>10274</v>
      </c>
      <c r="G4" s="3">
        <v>10463</v>
      </c>
      <c r="H4" s="4">
        <f>+_xlfn.IFERROR(((E4-B4)/B4)*100,)</f>
        <v>237.5</v>
      </c>
      <c r="I4" s="4">
        <f>+_xlfn.IFERROR(((F4-C4)/C4)*100,)</f>
        <v>5.884777903741111</v>
      </c>
      <c r="J4" s="5">
        <f>+_xlfn.IFERROR(((G4-D4)/D4)*100,)</f>
        <v>7.213853878471155</v>
      </c>
    </row>
    <row r="5" spans="1:10" ht="15">
      <c r="A5" s="6" t="s">
        <v>68</v>
      </c>
      <c r="B5" s="7">
        <v>25260</v>
      </c>
      <c r="C5" s="7">
        <v>67341</v>
      </c>
      <c r="D5" s="7">
        <v>92601</v>
      </c>
      <c r="E5" s="7">
        <v>27084</v>
      </c>
      <c r="F5" s="7">
        <v>73469</v>
      </c>
      <c r="G5" s="7">
        <v>100553</v>
      </c>
      <c r="H5" s="8">
        <f>+_xlfn.IFERROR(((E5-B5)/B5)*100,)</f>
        <v>7.220902612826603</v>
      </c>
      <c r="I5" s="8">
        <f>+_xlfn.IFERROR(((F5-C5)/C5)*100,)</f>
        <v>9.099953965637576</v>
      </c>
      <c r="J5" s="9">
        <f>+_xlfn.IFERROR(((G5-D5)/D5)*100,)</f>
        <v>8.58738026587186</v>
      </c>
    </row>
    <row r="6" spans="1:10" ht="15">
      <c r="A6" s="10" t="s">
        <v>52</v>
      </c>
      <c r="B6" s="3">
        <v>31405</v>
      </c>
      <c r="C6" s="3">
        <v>19873</v>
      </c>
      <c r="D6" s="3">
        <v>51278</v>
      </c>
      <c r="E6" s="3">
        <v>44124</v>
      </c>
      <c r="F6" s="3">
        <v>23461</v>
      </c>
      <c r="G6" s="3">
        <v>67585</v>
      </c>
      <c r="H6" s="4">
        <f aca="true" t="shared" si="0" ref="H6:H59">+_xlfn.IFERROR(((E6-B6)/B6)*100,)</f>
        <v>40.49992039484159</v>
      </c>
      <c r="I6" s="4">
        <f aca="true" t="shared" si="1" ref="I6:I59">+_xlfn.IFERROR(((F6-C6)/C6)*100,)</f>
        <v>18.054647008504002</v>
      </c>
      <c r="J6" s="5">
        <f aca="true" t="shared" si="2" ref="J6:J59">+_xlfn.IFERROR(((G6-D6)/D6)*100,)</f>
        <v>31.801162291821054</v>
      </c>
    </row>
    <row r="7" spans="1:10" ht="15">
      <c r="A7" s="6" t="s">
        <v>6</v>
      </c>
      <c r="B7" s="7">
        <v>16217</v>
      </c>
      <c r="C7" s="7">
        <v>3726</v>
      </c>
      <c r="D7" s="7">
        <v>19943</v>
      </c>
      <c r="E7" s="7">
        <v>16989</v>
      </c>
      <c r="F7" s="7">
        <v>2805</v>
      </c>
      <c r="G7" s="7">
        <v>19794</v>
      </c>
      <c r="H7" s="8">
        <f t="shared" si="0"/>
        <v>4.760436578898687</v>
      </c>
      <c r="I7" s="8">
        <f t="shared" si="1"/>
        <v>-24.71819645732689</v>
      </c>
      <c r="J7" s="9">
        <f t="shared" si="2"/>
        <v>-0.74712931855789</v>
      </c>
    </row>
    <row r="8" spans="1:10" ht="15">
      <c r="A8" s="10" t="s">
        <v>7</v>
      </c>
      <c r="B8" s="3">
        <v>13553</v>
      </c>
      <c r="C8" s="3">
        <v>3146</v>
      </c>
      <c r="D8" s="3">
        <v>16699</v>
      </c>
      <c r="E8" s="3">
        <v>15375</v>
      </c>
      <c r="F8" s="3">
        <v>2992</v>
      </c>
      <c r="G8" s="3">
        <v>18367</v>
      </c>
      <c r="H8" s="4">
        <f t="shared" si="0"/>
        <v>13.443518040286284</v>
      </c>
      <c r="I8" s="4">
        <f t="shared" si="1"/>
        <v>-4.895104895104895</v>
      </c>
      <c r="J8" s="5">
        <f t="shared" si="2"/>
        <v>9.988622073178034</v>
      </c>
    </row>
    <row r="9" spans="1:10" ht="15">
      <c r="A9" s="6" t="s">
        <v>8</v>
      </c>
      <c r="B9" s="7">
        <v>9325</v>
      </c>
      <c r="C9" s="7">
        <v>7739</v>
      </c>
      <c r="D9" s="7">
        <v>17064</v>
      </c>
      <c r="E9" s="7">
        <v>11675</v>
      </c>
      <c r="F9" s="7">
        <v>17632</v>
      </c>
      <c r="G9" s="7">
        <v>29307</v>
      </c>
      <c r="H9" s="8">
        <f t="shared" si="0"/>
        <v>25.201072386058982</v>
      </c>
      <c r="I9" s="8">
        <f t="shared" si="1"/>
        <v>127.83305336606796</v>
      </c>
      <c r="J9" s="9">
        <f t="shared" si="2"/>
        <v>71.74753867791843</v>
      </c>
    </row>
    <row r="10" spans="1:10" ht="15">
      <c r="A10" s="10" t="s">
        <v>53</v>
      </c>
      <c r="B10" s="3">
        <v>640</v>
      </c>
      <c r="C10" s="3">
        <v>97</v>
      </c>
      <c r="D10" s="3">
        <v>737</v>
      </c>
      <c r="E10" s="3">
        <v>1007</v>
      </c>
      <c r="F10" s="3">
        <v>321</v>
      </c>
      <c r="G10" s="3">
        <v>1328</v>
      </c>
      <c r="H10" s="4">
        <f t="shared" si="0"/>
        <v>57.34375000000001</v>
      </c>
      <c r="I10" s="4">
        <f t="shared" si="1"/>
        <v>230.92783505154637</v>
      </c>
      <c r="J10" s="5">
        <f t="shared" si="2"/>
        <v>80.1899592944369</v>
      </c>
    </row>
    <row r="11" spans="1:10" ht="15">
      <c r="A11" s="6" t="s">
        <v>9</v>
      </c>
      <c r="B11" s="7">
        <v>1522</v>
      </c>
      <c r="C11" s="7">
        <v>57</v>
      </c>
      <c r="D11" s="7">
        <v>1579</v>
      </c>
      <c r="E11" s="7">
        <v>3347</v>
      </c>
      <c r="F11" s="7">
        <v>980</v>
      </c>
      <c r="G11" s="7">
        <v>4327</v>
      </c>
      <c r="H11" s="8">
        <f t="shared" si="0"/>
        <v>119.90801576872536</v>
      </c>
      <c r="I11" s="8">
        <f t="shared" si="1"/>
        <v>1619.2982456140348</v>
      </c>
      <c r="J11" s="9">
        <f t="shared" si="2"/>
        <v>174.034198860038</v>
      </c>
    </row>
    <row r="12" spans="1:10" ht="15">
      <c r="A12" s="10" t="s">
        <v>10</v>
      </c>
      <c r="B12" s="3">
        <v>1915</v>
      </c>
      <c r="C12" s="3">
        <v>11</v>
      </c>
      <c r="D12" s="3">
        <v>1926</v>
      </c>
      <c r="E12" s="3">
        <v>4156</v>
      </c>
      <c r="F12" s="3">
        <v>1136</v>
      </c>
      <c r="G12" s="3">
        <v>5292</v>
      </c>
      <c r="H12" s="4">
        <f t="shared" si="0"/>
        <v>117.02349869451697</v>
      </c>
      <c r="I12" s="4">
        <f t="shared" si="1"/>
        <v>10227.272727272726</v>
      </c>
      <c r="J12" s="5">
        <f t="shared" si="2"/>
        <v>174.76635514018693</v>
      </c>
    </row>
    <row r="13" spans="1:10" ht="15">
      <c r="A13" s="6" t="s">
        <v>11</v>
      </c>
      <c r="B13" s="7">
        <v>6688</v>
      </c>
      <c r="C13" s="7">
        <v>1119</v>
      </c>
      <c r="D13" s="7">
        <v>7807</v>
      </c>
      <c r="E13" s="7">
        <v>7931</v>
      </c>
      <c r="F13" s="7">
        <v>658</v>
      </c>
      <c r="G13" s="7">
        <v>8589</v>
      </c>
      <c r="H13" s="8">
        <f t="shared" si="0"/>
        <v>18.585526315789476</v>
      </c>
      <c r="I13" s="8">
        <f t="shared" si="1"/>
        <v>-41.19749776586238</v>
      </c>
      <c r="J13" s="9">
        <f t="shared" si="2"/>
        <v>10.01665172281286</v>
      </c>
    </row>
    <row r="14" spans="1:10" ht="15">
      <c r="A14" s="10" t="s">
        <v>12</v>
      </c>
      <c r="B14" s="3">
        <v>4679</v>
      </c>
      <c r="C14" s="3">
        <v>161</v>
      </c>
      <c r="D14" s="3">
        <v>4840</v>
      </c>
      <c r="E14" s="3">
        <v>6303</v>
      </c>
      <c r="F14" s="3">
        <v>175</v>
      </c>
      <c r="G14" s="3">
        <v>6478</v>
      </c>
      <c r="H14" s="4">
        <f t="shared" si="0"/>
        <v>34.708270998076515</v>
      </c>
      <c r="I14" s="4">
        <f t="shared" si="1"/>
        <v>8.695652173913043</v>
      </c>
      <c r="J14" s="5">
        <f t="shared" si="2"/>
        <v>33.84297520661157</v>
      </c>
    </row>
    <row r="15" spans="1:10" ht="15">
      <c r="A15" s="6" t="s">
        <v>13</v>
      </c>
      <c r="B15" s="7">
        <v>1416</v>
      </c>
      <c r="C15" s="7">
        <v>17</v>
      </c>
      <c r="D15" s="7">
        <v>1433</v>
      </c>
      <c r="E15" s="7">
        <v>2330</v>
      </c>
      <c r="F15" s="7">
        <v>13</v>
      </c>
      <c r="G15" s="7">
        <v>2343</v>
      </c>
      <c r="H15" s="8">
        <f t="shared" si="0"/>
        <v>64.54802259887006</v>
      </c>
      <c r="I15" s="8">
        <f t="shared" si="1"/>
        <v>-23.52941176470588</v>
      </c>
      <c r="J15" s="9">
        <f t="shared" si="2"/>
        <v>63.50314026517795</v>
      </c>
    </row>
    <row r="16" spans="1:10" ht="15">
      <c r="A16" s="10" t="s">
        <v>14</v>
      </c>
      <c r="B16" s="3">
        <v>3753</v>
      </c>
      <c r="C16" s="3">
        <v>562</v>
      </c>
      <c r="D16" s="3">
        <v>4315</v>
      </c>
      <c r="E16" s="3">
        <v>4711</v>
      </c>
      <c r="F16" s="3">
        <v>165</v>
      </c>
      <c r="G16" s="3">
        <v>4876</v>
      </c>
      <c r="H16" s="4">
        <f t="shared" si="0"/>
        <v>25.52624567013056</v>
      </c>
      <c r="I16" s="4">
        <f t="shared" si="1"/>
        <v>-70.64056939501779</v>
      </c>
      <c r="J16" s="5">
        <f t="shared" si="2"/>
        <v>13.001158748551564</v>
      </c>
    </row>
    <row r="17" spans="1:10" ht="15">
      <c r="A17" s="6" t="s">
        <v>15</v>
      </c>
      <c r="B17" s="7">
        <v>434</v>
      </c>
      <c r="C17" s="7">
        <v>8</v>
      </c>
      <c r="D17" s="7">
        <v>442</v>
      </c>
      <c r="E17" s="7">
        <v>436</v>
      </c>
      <c r="F17" s="7">
        <v>0</v>
      </c>
      <c r="G17" s="7">
        <v>436</v>
      </c>
      <c r="H17" s="42">
        <f t="shared" si="0"/>
        <v>0.4608294930875576</v>
      </c>
      <c r="I17" s="8">
        <f t="shared" si="1"/>
        <v>-100</v>
      </c>
      <c r="J17" s="9">
        <f t="shared" si="2"/>
        <v>-1.3574660633484164</v>
      </c>
    </row>
    <row r="18" spans="1:10" ht="15">
      <c r="A18" s="10" t="s">
        <v>16</v>
      </c>
      <c r="B18" s="3">
        <v>583</v>
      </c>
      <c r="C18" s="3">
        <v>2</v>
      </c>
      <c r="D18" s="3">
        <v>585</v>
      </c>
      <c r="E18" s="3">
        <v>837</v>
      </c>
      <c r="F18" s="3">
        <v>0</v>
      </c>
      <c r="G18" s="3">
        <v>837</v>
      </c>
      <c r="H18" s="4">
        <f t="shared" si="0"/>
        <v>43.56775300171527</v>
      </c>
      <c r="I18" s="4">
        <f t="shared" si="1"/>
        <v>-100</v>
      </c>
      <c r="J18" s="5">
        <f t="shared" si="2"/>
        <v>43.07692307692308</v>
      </c>
    </row>
    <row r="19" spans="1:10" ht="15">
      <c r="A19" s="6" t="s">
        <v>17</v>
      </c>
      <c r="B19" s="7">
        <v>273</v>
      </c>
      <c r="C19" s="7">
        <v>21</v>
      </c>
      <c r="D19" s="7">
        <v>294</v>
      </c>
      <c r="E19" s="7">
        <v>296</v>
      </c>
      <c r="F19" s="7">
        <v>45</v>
      </c>
      <c r="G19" s="7">
        <v>341</v>
      </c>
      <c r="H19" s="8">
        <f t="shared" si="0"/>
        <v>8.424908424908425</v>
      </c>
      <c r="I19" s="8">
        <f t="shared" si="1"/>
        <v>114.28571428571428</v>
      </c>
      <c r="J19" s="9">
        <f t="shared" si="2"/>
        <v>15.98639455782313</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311</v>
      </c>
      <c r="C21" s="7">
        <v>18</v>
      </c>
      <c r="D21" s="7">
        <v>329</v>
      </c>
      <c r="E21" s="7">
        <v>585</v>
      </c>
      <c r="F21" s="7">
        <v>0</v>
      </c>
      <c r="G21" s="7">
        <v>585</v>
      </c>
      <c r="H21" s="8">
        <f t="shared" si="0"/>
        <v>88.10289389067523</v>
      </c>
      <c r="I21" s="8">
        <f t="shared" si="1"/>
        <v>-100</v>
      </c>
      <c r="J21" s="9">
        <f t="shared" si="2"/>
        <v>77.81155015197568</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942</v>
      </c>
      <c r="C23" s="7">
        <v>8</v>
      </c>
      <c r="D23" s="7">
        <v>950</v>
      </c>
      <c r="E23" s="7">
        <v>1686</v>
      </c>
      <c r="F23" s="7">
        <v>0</v>
      </c>
      <c r="G23" s="7">
        <v>1686</v>
      </c>
      <c r="H23" s="8">
        <f t="shared" si="0"/>
        <v>78.98089171974523</v>
      </c>
      <c r="I23" s="8">
        <f t="shared" si="1"/>
        <v>-100</v>
      </c>
      <c r="J23" s="9">
        <f t="shared" si="2"/>
        <v>77.47368421052632</v>
      </c>
    </row>
    <row r="24" spans="1:10" ht="15">
      <c r="A24" s="10" t="s">
        <v>21</v>
      </c>
      <c r="B24" s="3">
        <v>403</v>
      </c>
      <c r="C24" s="3">
        <v>2</v>
      </c>
      <c r="D24" s="3">
        <v>405</v>
      </c>
      <c r="E24" s="3">
        <v>508</v>
      </c>
      <c r="F24" s="3">
        <v>0</v>
      </c>
      <c r="G24" s="3">
        <v>508</v>
      </c>
      <c r="H24" s="4">
        <f t="shared" si="0"/>
        <v>26.054590570719604</v>
      </c>
      <c r="I24" s="4">
        <f t="shared" si="1"/>
        <v>-100</v>
      </c>
      <c r="J24" s="5">
        <f t="shared" si="2"/>
        <v>25.432098765432098</v>
      </c>
    </row>
    <row r="25" spans="1:10" ht="15">
      <c r="A25" s="6" t="s">
        <v>22</v>
      </c>
      <c r="B25" s="7">
        <v>380</v>
      </c>
      <c r="C25" s="7">
        <v>50</v>
      </c>
      <c r="D25" s="7">
        <v>430</v>
      </c>
      <c r="E25" s="7">
        <v>106</v>
      </c>
      <c r="F25" s="7">
        <v>0</v>
      </c>
      <c r="G25" s="7">
        <v>106</v>
      </c>
      <c r="H25" s="8">
        <f t="shared" si="0"/>
        <v>-72.10526315789474</v>
      </c>
      <c r="I25" s="8">
        <f t="shared" si="1"/>
        <v>-100</v>
      </c>
      <c r="J25" s="9">
        <f t="shared" si="2"/>
        <v>-75.34883720930232</v>
      </c>
    </row>
    <row r="26" spans="1:10" ht="15">
      <c r="A26" s="10" t="s">
        <v>23</v>
      </c>
      <c r="B26" s="3">
        <v>212</v>
      </c>
      <c r="C26" s="3">
        <v>8</v>
      </c>
      <c r="D26" s="3">
        <v>220</v>
      </c>
      <c r="E26" s="3">
        <v>299</v>
      </c>
      <c r="F26" s="3">
        <v>0</v>
      </c>
      <c r="G26" s="3">
        <v>299</v>
      </c>
      <c r="H26" s="4">
        <f t="shared" si="0"/>
        <v>41.0377358490566</v>
      </c>
      <c r="I26" s="4">
        <f t="shared" si="1"/>
        <v>-100</v>
      </c>
      <c r="J26" s="5">
        <f t="shared" si="2"/>
        <v>35.90909090909091</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946</v>
      </c>
      <c r="C28" s="3">
        <v>46</v>
      </c>
      <c r="D28" s="3">
        <v>992</v>
      </c>
      <c r="E28" s="3">
        <v>950</v>
      </c>
      <c r="F28" s="3">
        <v>37</v>
      </c>
      <c r="G28" s="3">
        <v>987</v>
      </c>
      <c r="H28" s="41">
        <f t="shared" si="0"/>
        <v>0.42283298097251587</v>
      </c>
      <c r="I28" s="4">
        <f t="shared" si="1"/>
        <v>-19.565217391304348</v>
      </c>
      <c r="J28" s="5">
        <f t="shared" si="2"/>
        <v>-0.5040322580645161</v>
      </c>
    </row>
    <row r="29" spans="1:10" ht="15">
      <c r="A29" s="6" t="s">
        <v>26</v>
      </c>
      <c r="B29" s="7">
        <v>2940</v>
      </c>
      <c r="C29" s="7">
        <v>76</v>
      </c>
      <c r="D29" s="7">
        <v>3016</v>
      </c>
      <c r="E29" s="7">
        <v>3172</v>
      </c>
      <c r="F29" s="7">
        <v>43</v>
      </c>
      <c r="G29" s="7">
        <v>3215</v>
      </c>
      <c r="H29" s="8">
        <f t="shared" si="0"/>
        <v>7.891156462585033</v>
      </c>
      <c r="I29" s="8">
        <f t="shared" si="1"/>
        <v>-43.42105263157895</v>
      </c>
      <c r="J29" s="9">
        <f t="shared" si="2"/>
        <v>6.598143236074271</v>
      </c>
    </row>
    <row r="30" spans="1:10" ht="15">
      <c r="A30" s="10" t="s">
        <v>27</v>
      </c>
      <c r="B30" s="3">
        <v>1539</v>
      </c>
      <c r="C30" s="3">
        <v>45</v>
      </c>
      <c r="D30" s="3">
        <v>1584</v>
      </c>
      <c r="E30" s="3">
        <v>1778</v>
      </c>
      <c r="F30" s="3">
        <v>54</v>
      </c>
      <c r="G30" s="3">
        <v>1832</v>
      </c>
      <c r="H30" s="4">
        <f t="shared" si="0"/>
        <v>15.529564652371668</v>
      </c>
      <c r="I30" s="4">
        <f t="shared" si="1"/>
        <v>20</v>
      </c>
      <c r="J30" s="5">
        <f t="shared" si="2"/>
        <v>15.656565656565657</v>
      </c>
    </row>
    <row r="31" spans="1:10" ht="15">
      <c r="A31" s="6" t="s">
        <v>75</v>
      </c>
      <c r="B31" s="7">
        <v>669</v>
      </c>
      <c r="C31" s="7">
        <v>3</v>
      </c>
      <c r="D31" s="7">
        <v>672</v>
      </c>
      <c r="E31" s="7">
        <v>926</v>
      </c>
      <c r="F31" s="7">
        <v>10</v>
      </c>
      <c r="G31" s="7">
        <v>936</v>
      </c>
      <c r="H31" s="8">
        <f t="shared" si="0"/>
        <v>38.41554559043348</v>
      </c>
      <c r="I31" s="8">
        <f t="shared" si="1"/>
        <v>233.33333333333334</v>
      </c>
      <c r="J31" s="9">
        <f t="shared" si="2"/>
        <v>39.285714285714285</v>
      </c>
    </row>
    <row r="32" spans="1:10" ht="15">
      <c r="A32" s="10" t="s">
        <v>55</v>
      </c>
      <c r="B32" s="3">
        <v>0</v>
      </c>
      <c r="C32" s="3">
        <v>102</v>
      </c>
      <c r="D32" s="3">
        <v>102</v>
      </c>
      <c r="E32" s="3">
        <v>16</v>
      </c>
      <c r="F32" s="3">
        <v>158</v>
      </c>
      <c r="G32" s="3">
        <v>174</v>
      </c>
      <c r="H32" s="4">
        <f t="shared" si="0"/>
        <v>0</v>
      </c>
      <c r="I32" s="4">
        <f t="shared" si="1"/>
        <v>54.90196078431373</v>
      </c>
      <c r="J32" s="5">
        <f t="shared" si="2"/>
        <v>70.58823529411765</v>
      </c>
    </row>
    <row r="33" spans="1:10" ht="15">
      <c r="A33" s="6" t="s">
        <v>67</v>
      </c>
      <c r="B33" s="7">
        <v>270</v>
      </c>
      <c r="C33" s="7">
        <v>0</v>
      </c>
      <c r="D33" s="7">
        <v>270</v>
      </c>
      <c r="E33" s="7">
        <v>346</v>
      </c>
      <c r="F33" s="7">
        <v>0</v>
      </c>
      <c r="G33" s="7">
        <v>346</v>
      </c>
      <c r="H33" s="8">
        <f t="shared" si="0"/>
        <v>28.14814814814815</v>
      </c>
      <c r="I33" s="8">
        <f t="shared" si="1"/>
        <v>0</v>
      </c>
      <c r="J33" s="9">
        <f t="shared" si="2"/>
        <v>28.14814814814815</v>
      </c>
    </row>
    <row r="34" spans="1:10" ht="15">
      <c r="A34" s="10" t="s">
        <v>28</v>
      </c>
      <c r="B34" s="3">
        <v>1737</v>
      </c>
      <c r="C34" s="3">
        <v>381</v>
      </c>
      <c r="D34" s="3">
        <v>2118</v>
      </c>
      <c r="E34" s="3">
        <v>2723</v>
      </c>
      <c r="F34" s="3">
        <v>72</v>
      </c>
      <c r="G34" s="3">
        <v>2795</v>
      </c>
      <c r="H34" s="4">
        <f t="shared" si="0"/>
        <v>56.764536557282675</v>
      </c>
      <c r="I34" s="4">
        <f t="shared" si="1"/>
        <v>-81.10236220472441</v>
      </c>
      <c r="J34" s="5">
        <f t="shared" si="2"/>
        <v>31.964117091595845</v>
      </c>
    </row>
    <row r="35" spans="1:10" ht="15">
      <c r="A35" s="6" t="s">
        <v>66</v>
      </c>
      <c r="B35" s="7">
        <v>426</v>
      </c>
      <c r="C35" s="7">
        <v>2</v>
      </c>
      <c r="D35" s="7">
        <v>428</v>
      </c>
      <c r="E35" s="7">
        <v>470</v>
      </c>
      <c r="F35" s="7">
        <v>0</v>
      </c>
      <c r="G35" s="7">
        <v>470</v>
      </c>
      <c r="H35" s="8">
        <f t="shared" si="0"/>
        <v>10.328638497652582</v>
      </c>
      <c r="I35" s="8">
        <f t="shared" si="1"/>
        <v>-100</v>
      </c>
      <c r="J35" s="9">
        <f t="shared" si="2"/>
        <v>9.813084112149532</v>
      </c>
    </row>
    <row r="36" spans="1:10" ht="15">
      <c r="A36" s="10" t="s">
        <v>29</v>
      </c>
      <c r="B36" s="3">
        <v>164</v>
      </c>
      <c r="C36" s="3">
        <v>26</v>
      </c>
      <c r="D36" s="3">
        <v>190</v>
      </c>
      <c r="E36" s="3">
        <v>126</v>
      </c>
      <c r="F36" s="3">
        <v>8</v>
      </c>
      <c r="G36" s="3">
        <v>134</v>
      </c>
      <c r="H36" s="4">
        <f t="shared" si="0"/>
        <v>-23.170731707317074</v>
      </c>
      <c r="I36" s="4">
        <f t="shared" si="1"/>
        <v>-69.23076923076923</v>
      </c>
      <c r="J36" s="5">
        <f t="shared" si="2"/>
        <v>-29.47368421052631</v>
      </c>
    </row>
    <row r="37" spans="1:10" ht="15">
      <c r="A37" s="6" t="s">
        <v>30</v>
      </c>
      <c r="B37" s="7">
        <v>494</v>
      </c>
      <c r="C37" s="7">
        <v>6</v>
      </c>
      <c r="D37" s="7">
        <v>500</v>
      </c>
      <c r="E37" s="7">
        <v>534</v>
      </c>
      <c r="F37" s="7">
        <v>0</v>
      </c>
      <c r="G37" s="7">
        <v>534</v>
      </c>
      <c r="H37" s="8">
        <f t="shared" si="0"/>
        <v>8.097165991902834</v>
      </c>
      <c r="I37" s="8">
        <f t="shared" si="1"/>
        <v>-100</v>
      </c>
      <c r="J37" s="9">
        <f t="shared" si="2"/>
        <v>6.800000000000001</v>
      </c>
    </row>
    <row r="38" spans="1:10" ht="15">
      <c r="A38" s="10" t="s">
        <v>31</v>
      </c>
      <c r="B38" s="3">
        <v>1099</v>
      </c>
      <c r="C38" s="3">
        <v>2</v>
      </c>
      <c r="D38" s="3">
        <v>1101</v>
      </c>
      <c r="E38" s="3">
        <v>1339</v>
      </c>
      <c r="F38" s="3">
        <v>0</v>
      </c>
      <c r="G38" s="3">
        <v>1339</v>
      </c>
      <c r="H38" s="4">
        <f t="shared" si="0"/>
        <v>21.83803457688808</v>
      </c>
      <c r="I38" s="4">
        <f t="shared" si="1"/>
        <v>-100</v>
      </c>
      <c r="J38" s="5">
        <f t="shared" si="2"/>
        <v>21.61671207992734</v>
      </c>
    </row>
    <row r="39" spans="1:10" ht="15">
      <c r="A39" s="6" t="s">
        <v>32</v>
      </c>
      <c r="B39" s="7">
        <v>107</v>
      </c>
      <c r="C39" s="7">
        <v>11</v>
      </c>
      <c r="D39" s="7">
        <v>118</v>
      </c>
      <c r="E39" s="7">
        <v>99</v>
      </c>
      <c r="F39" s="7">
        <v>0</v>
      </c>
      <c r="G39" s="7">
        <v>99</v>
      </c>
      <c r="H39" s="8">
        <f t="shared" si="0"/>
        <v>-7.476635514018691</v>
      </c>
      <c r="I39" s="8">
        <f t="shared" si="1"/>
        <v>-100</v>
      </c>
      <c r="J39" s="9">
        <f t="shared" si="2"/>
        <v>-16.101694915254235</v>
      </c>
    </row>
    <row r="40" spans="1:10" ht="15">
      <c r="A40" s="10" t="s">
        <v>33</v>
      </c>
      <c r="B40" s="3">
        <v>3145</v>
      </c>
      <c r="C40" s="3">
        <v>522</v>
      </c>
      <c r="D40" s="3">
        <v>3667</v>
      </c>
      <c r="E40" s="3">
        <v>3842</v>
      </c>
      <c r="F40" s="3">
        <v>608</v>
      </c>
      <c r="G40" s="3">
        <v>4450</v>
      </c>
      <c r="H40" s="4">
        <f t="shared" si="0"/>
        <v>22.162162162162165</v>
      </c>
      <c r="I40" s="4">
        <f t="shared" si="1"/>
        <v>16.47509578544061</v>
      </c>
      <c r="J40" s="5">
        <f t="shared" si="2"/>
        <v>21.352604308699206</v>
      </c>
    </row>
    <row r="41" spans="1:10" ht="15">
      <c r="A41" s="6" t="s">
        <v>34</v>
      </c>
      <c r="B41" s="7">
        <v>74</v>
      </c>
      <c r="C41" s="7">
        <v>8</v>
      </c>
      <c r="D41" s="7">
        <v>82</v>
      </c>
      <c r="E41" s="7">
        <v>0</v>
      </c>
      <c r="F41" s="7">
        <v>0</v>
      </c>
      <c r="G41" s="7">
        <v>0</v>
      </c>
      <c r="H41" s="8">
        <f t="shared" si="0"/>
        <v>-100</v>
      </c>
      <c r="I41" s="8">
        <f t="shared" si="1"/>
        <v>-100</v>
      </c>
      <c r="J41" s="9">
        <f t="shared" si="2"/>
        <v>-100</v>
      </c>
    </row>
    <row r="42" spans="1:10" ht="15">
      <c r="A42" s="10" t="s">
        <v>35</v>
      </c>
      <c r="B42" s="3">
        <v>1427</v>
      </c>
      <c r="C42" s="3">
        <v>166</v>
      </c>
      <c r="D42" s="3">
        <v>1593</v>
      </c>
      <c r="E42" s="3">
        <v>1775</v>
      </c>
      <c r="F42" s="3">
        <v>170</v>
      </c>
      <c r="G42" s="3">
        <v>1945</v>
      </c>
      <c r="H42" s="4">
        <f t="shared" si="0"/>
        <v>24.386825508058866</v>
      </c>
      <c r="I42" s="4">
        <f t="shared" si="1"/>
        <v>2.4096385542168677</v>
      </c>
      <c r="J42" s="5">
        <f t="shared" si="2"/>
        <v>22.09667294413057</v>
      </c>
    </row>
    <row r="43" spans="1:10" ht="15">
      <c r="A43" s="6" t="s">
        <v>36</v>
      </c>
      <c r="B43" s="7">
        <v>1407</v>
      </c>
      <c r="C43" s="7">
        <v>21</v>
      </c>
      <c r="D43" s="7">
        <v>1428</v>
      </c>
      <c r="E43" s="7">
        <v>1774</v>
      </c>
      <c r="F43" s="7">
        <v>16</v>
      </c>
      <c r="G43" s="7">
        <v>1790</v>
      </c>
      <c r="H43" s="42">
        <f t="shared" si="0"/>
        <v>26.083866382373845</v>
      </c>
      <c r="I43" s="8">
        <f t="shared" si="1"/>
        <v>-23.809523809523807</v>
      </c>
      <c r="J43" s="9">
        <f t="shared" si="2"/>
        <v>25.350140056022408</v>
      </c>
    </row>
    <row r="44" spans="1:10" ht="15">
      <c r="A44" s="10" t="s">
        <v>37</v>
      </c>
      <c r="B44" s="3">
        <v>1067</v>
      </c>
      <c r="C44" s="3">
        <v>4</v>
      </c>
      <c r="D44" s="3">
        <v>1071</v>
      </c>
      <c r="E44" s="3">
        <v>1791</v>
      </c>
      <c r="F44" s="3">
        <v>2</v>
      </c>
      <c r="G44" s="3">
        <v>1793</v>
      </c>
      <c r="H44" s="4">
        <f t="shared" si="0"/>
        <v>67.85379568884724</v>
      </c>
      <c r="I44" s="4">
        <f t="shared" si="1"/>
        <v>-50</v>
      </c>
      <c r="J44" s="5">
        <f t="shared" si="2"/>
        <v>67.41363211951447</v>
      </c>
    </row>
    <row r="45" spans="1:10" ht="15">
      <c r="A45" s="6" t="s">
        <v>69</v>
      </c>
      <c r="B45" s="7">
        <v>680</v>
      </c>
      <c r="C45" s="7">
        <v>8</v>
      </c>
      <c r="D45" s="7">
        <v>688</v>
      </c>
      <c r="E45" s="7">
        <v>1071</v>
      </c>
      <c r="F45" s="7">
        <v>0</v>
      </c>
      <c r="G45" s="7">
        <v>1071</v>
      </c>
      <c r="H45" s="8">
        <f t="shared" si="0"/>
        <v>57.49999999999999</v>
      </c>
      <c r="I45" s="8">
        <f t="shared" si="1"/>
        <v>-100</v>
      </c>
      <c r="J45" s="9">
        <f t="shared" si="2"/>
        <v>55.66860465116279</v>
      </c>
    </row>
    <row r="46" spans="1:10" ht="15">
      <c r="A46" s="10" t="s">
        <v>38</v>
      </c>
      <c r="B46" s="3">
        <v>692</v>
      </c>
      <c r="C46" s="3">
        <v>11</v>
      </c>
      <c r="D46" s="3">
        <v>703</v>
      </c>
      <c r="E46" s="3">
        <v>613</v>
      </c>
      <c r="F46" s="3">
        <v>53</v>
      </c>
      <c r="G46" s="3">
        <v>666</v>
      </c>
      <c r="H46" s="4">
        <f t="shared" si="0"/>
        <v>-11.416184971098266</v>
      </c>
      <c r="I46" s="4">
        <f t="shared" si="1"/>
        <v>381.8181818181818</v>
      </c>
      <c r="J46" s="5">
        <f t="shared" si="2"/>
        <v>-5.263157894736842</v>
      </c>
    </row>
    <row r="47" spans="1:10" ht="15">
      <c r="A47" s="6" t="s">
        <v>39</v>
      </c>
      <c r="B47" s="7">
        <v>1505</v>
      </c>
      <c r="C47" s="7">
        <v>36</v>
      </c>
      <c r="D47" s="7">
        <v>1541</v>
      </c>
      <c r="E47" s="7">
        <v>1824</v>
      </c>
      <c r="F47" s="7">
        <v>0</v>
      </c>
      <c r="G47" s="7">
        <v>1824</v>
      </c>
      <c r="H47" s="8">
        <f t="shared" si="0"/>
        <v>21.196013289036543</v>
      </c>
      <c r="I47" s="8">
        <f t="shared" si="1"/>
        <v>-100</v>
      </c>
      <c r="J47" s="9">
        <f t="shared" si="2"/>
        <v>18.364698247890978</v>
      </c>
    </row>
    <row r="48" spans="1:10" ht="15">
      <c r="A48" s="10" t="s">
        <v>40</v>
      </c>
      <c r="B48" s="3">
        <v>2240</v>
      </c>
      <c r="C48" s="3">
        <v>219</v>
      </c>
      <c r="D48" s="3">
        <v>2459</v>
      </c>
      <c r="E48" s="3">
        <v>2720</v>
      </c>
      <c r="F48" s="3">
        <v>218</v>
      </c>
      <c r="G48" s="3">
        <v>2938</v>
      </c>
      <c r="H48" s="4">
        <f t="shared" si="0"/>
        <v>21.428571428571427</v>
      </c>
      <c r="I48" s="41">
        <f t="shared" si="1"/>
        <v>-0.45662100456621</v>
      </c>
      <c r="J48" s="5">
        <f t="shared" si="2"/>
        <v>19.47946319642131</v>
      </c>
    </row>
    <row r="49" spans="1:10" ht="15">
      <c r="A49" s="6" t="s">
        <v>41</v>
      </c>
      <c r="B49" s="7">
        <v>111</v>
      </c>
      <c r="C49" s="7">
        <v>0</v>
      </c>
      <c r="D49" s="7">
        <v>111</v>
      </c>
      <c r="E49" s="7">
        <v>184</v>
      </c>
      <c r="F49" s="7">
        <v>0</v>
      </c>
      <c r="G49" s="7">
        <v>184</v>
      </c>
      <c r="H49" s="8">
        <f t="shared" si="0"/>
        <v>65.76576576576578</v>
      </c>
      <c r="I49" s="8">
        <f t="shared" si="1"/>
        <v>0</v>
      </c>
      <c r="J49" s="9">
        <f t="shared" si="2"/>
        <v>65.76576576576578</v>
      </c>
    </row>
    <row r="50" spans="1:10" ht="15">
      <c r="A50" s="10" t="s">
        <v>42</v>
      </c>
      <c r="B50" s="3">
        <v>270</v>
      </c>
      <c r="C50" s="3">
        <v>0</v>
      </c>
      <c r="D50" s="3">
        <v>270</v>
      </c>
      <c r="E50" s="3">
        <v>192</v>
      </c>
      <c r="F50" s="3">
        <v>0</v>
      </c>
      <c r="G50" s="3">
        <v>192</v>
      </c>
      <c r="H50" s="4">
        <f t="shared" si="0"/>
        <v>-28.888888888888886</v>
      </c>
      <c r="I50" s="4">
        <f t="shared" si="1"/>
        <v>0</v>
      </c>
      <c r="J50" s="5">
        <f t="shared" si="2"/>
        <v>-28.888888888888886</v>
      </c>
    </row>
    <row r="51" spans="1:10" ht="15">
      <c r="A51" s="6" t="s">
        <v>43</v>
      </c>
      <c r="B51" s="7">
        <v>784</v>
      </c>
      <c r="C51" s="7">
        <v>19</v>
      </c>
      <c r="D51" s="7">
        <v>803</v>
      </c>
      <c r="E51" s="7">
        <v>1240</v>
      </c>
      <c r="F51" s="7">
        <v>10</v>
      </c>
      <c r="G51" s="7">
        <v>1250</v>
      </c>
      <c r="H51" s="8">
        <f t="shared" si="0"/>
        <v>58.16326530612245</v>
      </c>
      <c r="I51" s="8">
        <f t="shared" si="1"/>
        <v>-47.368421052631575</v>
      </c>
      <c r="J51" s="9">
        <f t="shared" si="2"/>
        <v>55.666251556662516</v>
      </c>
    </row>
    <row r="52" spans="1:10" ht="15">
      <c r="A52" s="10" t="s">
        <v>73</v>
      </c>
      <c r="B52" s="3">
        <v>1251</v>
      </c>
      <c r="C52" s="3">
        <v>40</v>
      </c>
      <c r="D52" s="3">
        <v>1291</v>
      </c>
      <c r="E52" s="3">
        <v>1764</v>
      </c>
      <c r="F52" s="3">
        <v>0</v>
      </c>
      <c r="G52" s="3">
        <v>1764</v>
      </c>
      <c r="H52" s="4">
        <f t="shared" si="0"/>
        <v>41.007194244604314</v>
      </c>
      <c r="I52" s="4">
        <f t="shared" si="1"/>
        <v>-100</v>
      </c>
      <c r="J52" s="5">
        <f t="shared" si="2"/>
        <v>36.63826491092176</v>
      </c>
    </row>
    <row r="53" spans="1:10" ht="15">
      <c r="A53" s="6" t="s">
        <v>44</v>
      </c>
      <c r="B53" s="7">
        <v>590</v>
      </c>
      <c r="C53" s="7">
        <v>2</v>
      </c>
      <c r="D53" s="7">
        <v>592</v>
      </c>
      <c r="E53" s="7">
        <v>1042</v>
      </c>
      <c r="F53" s="7">
        <v>0</v>
      </c>
      <c r="G53" s="7">
        <v>1042</v>
      </c>
      <c r="H53" s="8">
        <f t="shared" si="0"/>
        <v>76.61016949152543</v>
      </c>
      <c r="I53" s="8">
        <f t="shared" si="1"/>
        <v>-100</v>
      </c>
      <c r="J53" s="9">
        <f t="shared" si="2"/>
        <v>76.01351351351352</v>
      </c>
    </row>
    <row r="54" spans="1:10" ht="15">
      <c r="A54" s="10" t="s">
        <v>70</v>
      </c>
      <c r="B54" s="3">
        <v>112</v>
      </c>
      <c r="C54" s="3">
        <v>40</v>
      </c>
      <c r="D54" s="3">
        <v>152</v>
      </c>
      <c r="E54" s="3">
        <v>24</v>
      </c>
      <c r="F54" s="3">
        <v>62</v>
      </c>
      <c r="G54" s="3">
        <v>86</v>
      </c>
      <c r="H54" s="4">
        <f t="shared" si="0"/>
        <v>-78.57142857142857</v>
      </c>
      <c r="I54" s="4">
        <f t="shared" si="1"/>
        <v>55.00000000000001</v>
      </c>
      <c r="J54" s="5">
        <f t="shared" si="2"/>
        <v>-43.42105263157895</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68</v>
      </c>
      <c r="C56" s="3">
        <v>5</v>
      </c>
      <c r="D56" s="3">
        <v>73</v>
      </c>
      <c r="E56" s="3">
        <v>0</v>
      </c>
      <c r="F56" s="3">
        <v>0</v>
      </c>
      <c r="G56" s="3">
        <v>0</v>
      </c>
      <c r="H56" s="4">
        <f t="shared" si="0"/>
        <v>-100</v>
      </c>
      <c r="I56" s="4">
        <f t="shared" si="1"/>
        <v>-100</v>
      </c>
      <c r="J56" s="5">
        <f t="shared" si="2"/>
        <v>-100</v>
      </c>
    </row>
    <row r="57" spans="1:10" ht="15">
      <c r="A57" s="6" t="s">
        <v>47</v>
      </c>
      <c r="B57" s="7">
        <v>2355</v>
      </c>
      <c r="C57" s="7">
        <v>11</v>
      </c>
      <c r="D57" s="7">
        <v>2366</v>
      </c>
      <c r="E57" s="7">
        <v>3742</v>
      </c>
      <c r="F57" s="7">
        <v>0</v>
      </c>
      <c r="G57" s="7">
        <v>3742</v>
      </c>
      <c r="H57" s="8">
        <f t="shared" si="0"/>
        <v>58.895966029723986</v>
      </c>
      <c r="I57" s="8">
        <f t="shared" si="1"/>
        <v>-100</v>
      </c>
      <c r="J57" s="9">
        <f t="shared" si="2"/>
        <v>58.15722738799663</v>
      </c>
    </row>
    <row r="58" spans="1:10" ht="15">
      <c r="A58" s="10" t="s">
        <v>56</v>
      </c>
      <c r="B58" s="3">
        <v>98</v>
      </c>
      <c r="C58" s="3">
        <v>33</v>
      </c>
      <c r="D58" s="3">
        <v>131</v>
      </c>
      <c r="E58" s="3">
        <v>48</v>
      </c>
      <c r="F58" s="3">
        <v>2</v>
      </c>
      <c r="G58" s="3">
        <v>50</v>
      </c>
      <c r="H58" s="4">
        <f t="shared" si="0"/>
        <v>-51.02040816326531</v>
      </c>
      <c r="I58" s="4">
        <f t="shared" si="1"/>
        <v>-93.93939393939394</v>
      </c>
      <c r="J58" s="5">
        <f t="shared" si="2"/>
        <v>-61.832061068702295</v>
      </c>
    </row>
    <row r="59" spans="1:10" ht="15">
      <c r="A59" s="6" t="s">
        <v>57</v>
      </c>
      <c r="B59" s="7">
        <v>38</v>
      </c>
      <c r="C59" s="7">
        <v>2</v>
      </c>
      <c r="D59" s="7">
        <v>40</v>
      </c>
      <c r="E59" s="7">
        <v>20</v>
      </c>
      <c r="F59" s="7">
        <v>21</v>
      </c>
      <c r="G59" s="7">
        <v>41</v>
      </c>
      <c r="H59" s="8">
        <f t="shared" si="0"/>
        <v>-47.368421052631575</v>
      </c>
      <c r="I59" s="8">
        <f t="shared" si="1"/>
        <v>950</v>
      </c>
      <c r="J59" s="9">
        <f t="shared" si="2"/>
        <v>2.5</v>
      </c>
    </row>
    <row r="60" spans="1:10" ht="15">
      <c r="A60" s="11" t="s">
        <v>48</v>
      </c>
      <c r="B60" s="22">
        <f>+B61-SUM(B6+B10+B20+B32+B58+B59+B5)</f>
        <v>90831</v>
      </c>
      <c r="C60" s="22">
        <f>+C61-SUM(C6+C10+C20+C32+C58+C59+C5)</f>
        <v>28068</v>
      </c>
      <c r="D60" s="22">
        <f>+D61-SUM(D6+D10+D20+D32+D58+D59+D5)</f>
        <v>118899</v>
      </c>
      <c r="E60" s="22">
        <f>+E61-SUM(E6+E10+E20+E32+E58+E59+E5)</f>
        <v>113820</v>
      </c>
      <c r="F60" s="22">
        <f>+F61-SUM(F6+F10+F20+F32+F58+F59+F5)</f>
        <v>38238</v>
      </c>
      <c r="G60" s="22">
        <f>+G61-SUM(G6+G10+G20+G32+G58+G59+G5)</f>
        <v>152058</v>
      </c>
      <c r="H60" s="23">
        <f>+_xlfn.IFERROR(((E60-B60)/B60)*100,0)</f>
        <v>25.3096409816032</v>
      </c>
      <c r="I60" s="23">
        <f>+_xlfn.IFERROR(((F60-C60)/C60)*100,0)</f>
        <v>36.23343309106456</v>
      </c>
      <c r="J60" s="23">
        <f>+_xlfn.IFERROR(((G60-D60)/D60)*100,0)</f>
        <v>27.888375848409154</v>
      </c>
    </row>
    <row r="61" spans="1:10" ht="15">
      <c r="A61" s="14" t="s">
        <v>49</v>
      </c>
      <c r="B61" s="24">
        <f>SUM(B4:B59)</f>
        <v>148272</v>
      </c>
      <c r="C61" s="24">
        <f>SUM(C4:C59)</f>
        <v>115516</v>
      </c>
      <c r="D61" s="24">
        <f>SUM(D4:D59)</f>
        <v>263788</v>
      </c>
      <c r="E61" s="24">
        <f>SUM(E4:E59)</f>
        <v>186119</v>
      </c>
      <c r="F61" s="24">
        <f>SUM(F4:F59)</f>
        <v>135670</v>
      </c>
      <c r="G61" s="24">
        <f>SUM(G4:G59)</f>
        <v>321789</v>
      </c>
      <c r="H61" s="25">
        <f>+_xlfn.IFERROR(((E61-B61)/B61)*100,0)</f>
        <v>25.525385777490015</v>
      </c>
      <c r="I61" s="25">
        <f>+_xlfn.IFERROR(((F61-C61)/C61)*100,0)</f>
        <v>17.446933758094115</v>
      </c>
      <c r="J61" s="25">
        <f>+_xlfn.IFERROR(((G61-D61)/D61)*100,0)</f>
        <v>21.987732573126905</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9" t="s">
        <v>71</v>
      </c>
      <c r="B65" s="49"/>
      <c r="C65" s="49"/>
      <c r="D65" s="49"/>
      <c r="E65" s="49"/>
      <c r="F65" s="49"/>
      <c r="G65" s="49"/>
      <c r="H65" s="49"/>
      <c r="I65" s="49"/>
      <c r="J65" s="49"/>
    </row>
    <row r="66" ht="15">
      <c r="A66" s="40" t="s">
        <v>72</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80" zoomScaleNormal="80" zoomScalePageLayoutView="0" workbookViewId="0" topLeftCell="A1">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50" t="s">
        <v>64</v>
      </c>
      <c r="B1" s="51"/>
      <c r="C1" s="51"/>
      <c r="D1" s="51"/>
      <c r="E1" s="51"/>
      <c r="F1" s="51"/>
      <c r="G1" s="51"/>
      <c r="H1" s="51"/>
      <c r="I1" s="51"/>
      <c r="J1" s="52"/>
    </row>
    <row r="2" spans="1:10" ht="30" customHeight="1">
      <c r="A2" s="64" t="s">
        <v>1</v>
      </c>
      <c r="B2" s="55" t="s">
        <v>76</v>
      </c>
      <c r="C2" s="55"/>
      <c r="D2" s="55"/>
      <c r="E2" s="55" t="s">
        <v>77</v>
      </c>
      <c r="F2" s="55"/>
      <c r="G2" s="55"/>
      <c r="H2" s="56" t="s">
        <v>74</v>
      </c>
      <c r="I2" s="56"/>
      <c r="J2" s="57"/>
    </row>
    <row r="3" spans="1:10" ht="15">
      <c r="A3" s="65"/>
      <c r="B3" s="1" t="s">
        <v>2</v>
      </c>
      <c r="C3" s="1" t="s">
        <v>3</v>
      </c>
      <c r="D3" s="1" t="s">
        <v>4</v>
      </c>
      <c r="E3" s="1" t="s">
        <v>2</v>
      </c>
      <c r="F3" s="1" t="s">
        <v>3</v>
      </c>
      <c r="G3" s="1" t="s">
        <v>4</v>
      </c>
      <c r="H3" s="1" t="s">
        <v>2</v>
      </c>
      <c r="I3" s="1" t="s">
        <v>3</v>
      </c>
      <c r="J3" s="2" t="s">
        <v>4</v>
      </c>
    </row>
    <row r="4" spans="1:10" ht="15">
      <c r="A4" s="10" t="s">
        <v>5</v>
      </c>
      <c r="B4" s="3">
        <v>943.808</v>
      </c>
      <c r="C4" s="3">
        <v>398378.08</v>
      </c>
      <c r="D4" s="3">
        <v>399321.88800000004</v>
      </c>
      <c r="E4" s="3">
        <v>5649.43</v>
      </c>
      <c r="F4" s="3">
        <v>453822</v>
      </c>
      <c r="G4" s="3">
        <v>459471.43</v>
      </c>
      <c r="H4" s="4">
        <f>+_xlfn.IFERROR(((E4-B4)/B4)*100,0)</f>
        <v>498.5783125381434</v>
      </c>
      <c r="I4" s="4">
        <f>+_xlfn.IFERROR(((F4-C4)/C4)*100,0)</f>
        <v>13.91741232348928</v>
      </c>
      <c r="J4" s="5">
        <f>+_xlfn.IFERROR(((G4-D4)/D4)*100,0)</f>
        <v>15.062921369339003</v>
      </c>
    </row>
    <row r="5" spans="1:10" ht="15">
      <c r="A5" s="6" t="s">
        <v>68</v>
      </c>
      <c r="B5" s="7">
        <v>36432.395000000004</v>
      </c>
      <c r="C5" s="7">
        <v>419917.50899999985</v>
      </c>
      <c r="D5" s="7">
        <v>456349.90399999986</v>
      </c>
      <c r="E5" s="7">
        <v>48466.525</v>
      </c>
      <c r="F5" s="7">
        <v>516776.578</v>
      </c>
      <c r="G5" s="7">
        <v>565243.103</v>
      </c>
      <c r="H5" s="8">
        <f>+_xlfn.IFERROR(((E5-B5)/B5)*100,0)</f>
        <v>33.031399665050834</v>
      </c>
      <c r="I5" s="8">
        <f>+_xlfn.IFERROR(((F5-C5)/C5)*100,0)</f>
        <v>23.066213464321194</v>
      </c>
      <c r="J5" s="9">
        <f>+_xlfn.IFERROR(((G5-D5)/D5)*100,0)</f>
        <v>23.861777562683606</v>
      </c>
    </row>
    <row r="6" spans="1:10" ht="15">
      <c r="A6" s="10" t="s">
        <v>52</v>
      </c>
      <c r="B6" s="3">
        <v>33463.971</v>
      </c>
      <c r="C6" s="3">
        <v>51508.38199999999</v>
      </c>
      <c r="D6" s="3">
        <v>84972.35299999999</v>
      </c>
      <c r="E6" s="3">
        <v>50662.917</v>
      </c>
      <c r="F6" s="3">
        <v>47968.759</v>
      </c>
      <c r="G6" s="3">
        <v>98631.676</v>
      </c>
      <c r="H6" s="4">
        <f aca="true" t="shared" si="0" ref="H6:H59">+_xlfn.IFERROR(((E6-B6)/B6)*100,0)</f>
        <v>51.395412696239795</v>
      </c>
      <c r="I6" s="4">
        <f aca="true" t="shared" si="1" ref="I6:I60">+_xlfn.IFERROR(((F6-C6)/C6)*100,0)</f>
        <v>-6.871935911324088</v>
      </c>
      <c r="J6" s="5">
        <f aca="true" t="shared" si="2" ref="J6:J60">+_xlfn.IFERROR(((G6-D6)/D6)*100,0)</f>
        <v>16.07502030689914</v>
      </c>
    </row>
    <row r="7" spans="1:10" ht="15">
      <c r="A7" s="6" t="s">
        <v>6</v>
      </c>
      <c r="B7" s="7">
        <v>17326.408</v>
      </c>
      <c r="C7" s="7">
        <v>10059.496000000001</v>
      </c>
      <c r="D7" s="7">
        <v>27385.904000000002</v>
      </c>
      <c r="E7" s="7">
        <v>19929</v>
      </c>
      <c r="F7" s="7">
        <v>5654</v>
      </c>
      <c r="G7" s="7">
        <v>25583</v>
      </c>
      <c r="H7" s="8">
        <f t="shared" si="0"/>
        <v>15.02095529552346</v>
      </c>
      <c r="I7" s="8">
        <f t="shared" si="1"/>
        <v>-43.794400832805145</v>
      </c>
      <c r="J7" s="9">
        <f t="shared" si="2"/>
        <v>-6.583328415961738</v>
      </c>
    </row>
    <row r="8" spans="1:10" ht="15">
      <c r="A8" s="10" t="s">
        <v>7</v>
      </c>
      <c r="B8" s="3">
        <v>16363.572000000002</v>
      </c>
      <c r="C8" s="3">
        <v>8802.858</v>
      </c>
      <c r="D8" s="3">
        <v>25166.43</v>
      </c>
      <c r="E8" s="3">
        <v>30748.206</v>
      </c>
      <c r="F8" s="3">
        <v>7780.79</v>
      </c>
      <c r="G8" s="3">
        <v>38528.996</v>
      </c>
      <c r="H8" s="4">
        <f t="shared" si="0"/>
        <v>87.90644243200687</v>
      </c>
      <c r="I8" s="4">
        <f t="shared" si="1"/>
        <v>-11.610638272252038</v>
      </c>
      <c r="J8" s="5">
        <f t="shared" si="2"/>
        <v>53.09678806251025</v>
      </c>
    </row>
    <row r="9" spans="1:10" ht="15">
      <c r="A9" s="6" t="s">
        <v>8</v>
      </c>
      <c r="B9" s="7">
        <v>11681.323</v>
      </c>
      <c r="C9" s="7">
        <v>15847.665000000005</v>
      </c>
      <c r="D9" s="7">
        <v>27528.988000000005</v>
      </c>
      <c r="E9" s="7">
        <v>16100.101999999999</v>
      </c>
      <c r="F9" s="7">
        <v>32020.783</v>
      </c>
      <c r="G9" s="7">
        <v>48120.884999999995</v>
      </c>
      <c r="H9" s="8">
        <f t="shared" si="0"/>
        <v>37.82772721891175</v>
      </c>
      <c r="I9" s="8">
        <f t="shared" si="1"/>
        <v>102.05363376876019</v>
      </c>
      <c r="J9" s="9">
        <f t="shared" si="2"/>
        <v>74.80077727521254</v>
      </c>
    </row>
    <row r="10" spans="1:10" ht="15">
      <c r="A10" s="10" t="s">
        <v>53</v>
      </c>
      <c r="B10" s="3">
        <v>656.875</v>
      </c>
      <c r="C10" s="3">
        <v>150.663</v>
      </c>
      <c r="D10" s="3">
        <v>807.538</v>
      </c>
      <c r="E10" s="3">
        <v>1203.5349999999999</v>
      </c>
      <c r="F10" s="3">
        <v>593.4069999999999</v>
      </c>
      <c r="G10" s="3">
        <v>1796.9419999999998</v>
      </c>
      <c r="H10" s="4">
        <f t="shared" si="0"/>
        <v>83.22131303520455</v>
      </c>
      <c r="I10" s="4">
        <f t="shared" si="1"/>
        <v>293.8637887205219</v>
      </c>
      <c r="J10" s="5">
        <f t="shared" si="2"/>
        <v>122.52104544925437</v>
      </c>
    </row>
    <row r="11" spans="1:10" ht="15">
      <c r="A11" s="6" t="s">
        <v>9</v>
      </c>
      <c r="B11" s="7">
        <v>1544.241</v>
      </c>
      <c r="C11" s="7">
        <v>125.74199999999999</v>
      </c>
      <c r="D11" s="7">
        <v>1669.983</v>
      </c>
      <c r="E11" s="7">
        <v>3594.508</v>
      </c>
      <c r="F11" s="7">
        <v>1088.089</v>
      </c>
      <c r="G11" s="7">
        <v>4682.597</v>
      </c>
      <c r="H11" s="8">
        <f t="shared" si="0"/>
        <v>132.76858987683917</v>
      </c>
      <c r="I11" s="8">
        <f t="shared" si="1"/>
        <v>765.3345739689206</v>
      </c>
      <c r="J11" s="9">
        <f t="shared" si="2"/>
        <v>180.39788428984005</v>
      </c>
    </row>
    <row r="12" spans="1:10" ht="15">
      <c r="A12" s="10" t="s">
        <v>10</v>
      </c>
      <c r="B12" s="3">
        <v>1952.0300000000002</v>
      </c>
      <c r="C12" s="3">
        <v>13.725</v>
      </c>
      <c r="D12" s="3">
        <v>1965.755</v>
      </c>
      <c r="E12" s="3">
        <v>4533.561</v>
      </c>
      <c r="F12" s="3">
        <v>1999.316</v>
      </c>
      <c r="G12" s="3">
        <v>6532.8769999999995</v>
      </c>
      <c r="H12" s="4">
        <f t="shared" si="0"/>
        <v>132.248531016429</v>
      </c>
      <c r="I12" s="4">
        <f t="shared" si="1"/>
        <v>14466.96539162113</v>
      </c>
      <c r="J12" s="5">
        <f t="shared" si="2"/>
        <v>232.3342430770874</v>
      </c>
    </row>
    <row r="13" spans="1:10" ht="15">
      <c r="A13" s="6" t="s">
        <v>11</v>
      </c>
      <c r="B13" s="7">
        <v>8364.527000000002</v>
      </c>
      <c r="C13" s="7">
        <v>2387.962</v>
      </c>
      <c r="D13" s="7">
        <v>10752.489000000001</v>
      </c>
      <c r="E13" s="7">
        <v>12226</v>
      </c>
      <c r="F13" s="7">
        <v>2994</v>
      </c>
      <c r="G13" s="7">
        <v>15220</v>
      </c>
      <c r="H13" s="8">
        <f t="shared" si="0"/>
        <v>46.164869812722195</v>
      </c>
      <c r="I13" s="8">
        <f t="shared" si="1"/>
        <v>25.378879563410138</v>
      </c>
      <c r="J13" s="9">
        <f t="shared" si="2"/>
        <v>41.548621905123525</v>
      </c>
    </row>
    <row r="14" spans="1:10" ht="15">
      <c r="A14" s="10" t="s">
        <v>12</v>
      </c>
      <c r="B14" s="3">
        <v>5858.025000000001</v>
      </c>
      <c r="C14" s="3">
        <v>513.191</v>
      </c>
      <c r="D14" s="3">
        <v>6371.216</v>
      </c>
      <c r="E14" s="3">
        <v>6858.603</v>
      </c>
      <c r="F14" s="3">
        <v>322.485</v>
      </c>
      <c r="G14" s="3">
        <v>7181.088</v>
      </c>
      <c r="H14" s="4">
        <f t="shared" si="0"/>
        <v>17.080466539490686</v>
      </c>
      <c r="I14" s="4">
        <f t="shared" si="1"/>
        <v>-37.16082316330567</v>
      </c>
      <c r="J14" s="5">
        <f t="shared" si="2"/>
        <v>12.711419609694591</v>
      </c>
    </row>
    <row r="15" spans="1:10" ht="15">
      <c r="A15" s="6" t="s">
        <v>13</v>
      </c>
      <c r="B15" s="7">
        <v>2096.3109999999997</v>
      </c>
      <c r="C15" s="7">
        <v>39.855</v>
      </c>
      <c r="D15" s="7">
        <v>2136.1659999999997</v>
      </c>
      <c r="E15" s="7">
        <v>2985.174</v>
      </c>
      <c r="F15" s="7">
        <v>40</v>
      </c>
      <c r="G15" s="7">
        <v>3025.174</v>
      </c>
      <c r="H15" s="8">
        <f t="shared" si="0"/>
        <v>42.401294464418704</v>
      </c>
      <c r="I15" s="42">
        <f t="shared" si="1"/>
        <v>0.3638188433069957</v>
      </c>
      <c r="J15" s="9">
        <f t="shared" si="2"/>
        <v>41.61699043988156</v>
      </c>
    </row>
    <row r="16" spans="1:10" ht="15">
      <c r="A16" s="10" t="s">
        <v>14</v>
      </c>
      <c r="B16" s="3">
        <v>4358.41</v>
      </c>
      <c r="C16" s="3">
        <v>1665.438</v>
      </c>
      <c r="D16" s="3">
        <v>6023.848</v>
      </c>
      <c r="E16" s="3">
        <v>5981.85</v>
      </c>
      <c r="F16" s="3">
        <v>569.511</v>
      </c>
      <c r="G16" s="3">
        <v>6551.361000000001</v>
      </c>
      <c r="H16" s="4">
        <f t="shared" si="0"/>
        <v>37.248446107640184</v>
      </c>
      <c r="I16" s="4">
        <f t="shared" si="1"/>
        <v>-65.80413080522962</v>
      </c>
      <c r="J16" s="5">
        <f t="shared" si="2"/>
        <v>8.757076871793592</v>
      </c>
    </row>
    <row r="17" spans="1:10" ht="15">
      <c r="A17" s="6" t="s">
        <v>15</v>
      </c>
      <c r="B17" s="7">
        <v>556.1080000000001</v>
      </c>
      <c r="C17" s="7">
        <v>26.011999999999997</v>
      </c>
      <c r="D17" s="7">
        <v>582.12</v>
      </c>
      <c r="E17" s="7">
        <v>478.609</v>
      </c>
      <c r="F17" s="7">
        <v>0</v>
      </c>
      <c r="G17" s="7">
        <v>478.609</v>
      </c>
      <c r="H17" s="8">
        <f t="shared" si="0"/>
        <v>-13.935962079308348</v>
      </c>
      <c r="I17" s="8">
        <f t="shared" si="1"/>
        <v>-100</v>
      </c>
      <c r="J17" s="9">
        <f t="shared" si="2"/>
        <v>-17.78172885315743</v>
      </c>
    </row>
    <row r="18" spans="1:10" ht="15">
      <c r="A18" s="10" t="s">
        <v>16</v>
      </c>
      <c r="B18" s="3">
        <v>831.691</v>
      </c>
      <c r="C18" s="3">
        <v>8.716</v>
      </c>
      <c r="D18" s="3">
        <v>840.407</v>
      </c>
      <c r="E18" s="3">
        <v>1022.923</v>
      </c>
      <c r="F18" s="3">
        <v>0</v>
      </c>
      <c r="G18" s="3">
        <v>1022.923</v>
      </c>
      <c r="H18" s="4">
        <f t="shared" si="0"/>
        <v>22.993154909696027</v>
      </c>
      <c r="I18" s="4">
        <f t="shared" si="1"/>
        <v>-100</v>
      </c>
      <c r="J18" s="5">
        <f t="shared" si="2"/>
        <v>21.717572557106255</v>
      </c>
    </row>
    <row r="19" spans="1:10" ht="15">
      <c r="A19" s="6" t="s">
        <v>17</v>
      </c>
      <c r="B19" s="7">
        <v>308.11600000000004</v>
      </c>
      <c r="C19" s="7">
        <v>81.80499999999998</v>
      </c>
      <c r="D19" s="7">
        <v>389.92100000000005</v>
      </c>
      <c r="E19" s="7">
        <v>361.134</v>
      </c>
      <c r="F19" s="7">
        <v>110.868</v>
      </c>
      <c r="G19" s="7">
        <v>472.002</v>
      </c>
      <c r="H19" s="8">
        <f t="shared" si="0"/>
        <v>17.207155746537005</v>
      </c>
      <c r="I19" s="8">
        <f t="shared" si="1"/>
        <v>35.52716826599844</v>
      </c>
      <c r="J19" s="9">
        <f t="shared" si="2"/>
        <v>21.050674367371837</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274.988</v>
      </c>
      <c r="C21" s="7">
        <v>69.722</v>
      </c>
      <c r="D21" s="7">
        <v>344.71</v>
      </c>
      <c r="E21" s="7">
        <v>559.403</v>
      </c>
      <c r="F21" s="7">
        <v>0.5</v>
      </c>
      <c r="G21" s="7">
        <v>559.903</v>
      </c>
      <c r="H21" s="8">
        <f t="shared" si="0"/>
        <v>103.4281495919822</v>
      </c>
      <c r="I21" s="8">
        <f t="shared" si="1"/>
        <v>-99.28286624021112</v>
      </c>
      <c r="J21" s="9">
        <f t="shared" si="2"/>
        <v>62.42725769487397</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1292.76</v>
      </c>
      <c r="C23" s="7">
        <v>26.549</v>
      </c>
      <c r="D23" s="7">
        <v>1319.309</v>
      </c>
      <c r="E23" s="7">
        <v>2363.515</v>
      </c>
      <c r="F23" s="7">
        <v>0</v>
      </c>
      <c r="G23" s="7">
        <v>2363.515</v>
      </c>
      <c r="H23" s="8">
        <f t="shared" si="0"/>
        <v>82.82705219839723</v>
      </c>
      <c r="I23" s="8">
        <f t="shared" si="1"/>
        <v>-100</v>
      </c>
      <c r="J23" s="9">
        <f t="shared" si="2"/>
        <v>79.14794790303105</v>
      </c>
    </row>
    <row r="24" spans="1:10" ht="15">
      <c r="A24" s="10" t="s">
        <v>21</v>
      </c>
      <c r="B24" s="3">
        <v>475.82399999999996</v>
      </c>
      <c r="C24" s="3">
        <v>6.108</v>
      </c>
      <c r="D24" s="3">
        <v>481.93199999999996</v>
      </c>
      <c r="E24" s="3">
        <v>598.636</v>
      </c>
      <c r="F24" s="3">
        <v>0</v>
      </c>
      <c r="G24" s="3">
        <v>598.636</v>
      </c>
      <c r="H24" s="4">
        <f t="shared" si="0"/>
        <v>25.810383671273417</v>
      </c>
      <c r="I24" s="4">
        <f t="shared" si="1"/>
        <v>-100</v>
      </c>
      <c r="J24" s="5">
        <f t="shared" si="2"/>
        <v>24.215864478806143</v>
      </c>
    </row>
    <row r="25" spans="1:10" ht="15">
      <c r="A25" s="6" t="s">
        <v>22</v>
      </c>
      <c r="B25" s="7">
        <v>491.733</v>
      </c>
      <c r="C25" s="7">
        <v>205.978</v>
      </c>
      <c r="D25" s="7">
        <v>697.711</v>
      </c>
      <c r="E25" s="7">
        <v>148.575</v>
      </c>
      <c r="F25" s="7">
        <v>0</v>
      </c>
      <c r="G25" s="7">
        <v>148.575</v>
      </c>
      <c r="H25" s="8">
        <f t="shared" si="0"/>
        <v>-69.78543233828114</v>
      </c>
      <c r="I25" s="8">
        <f t="shared" si="1"/>
        <v>-100</v>
      </c>
      <c r="J25" s="9">
        <f t="shared" si="2"/>
        <v>-78.70536654861397</v>
      </c>
    </row>
    <row r="26" spans="1:10" ht="15">
      <c r="A26" s="10" t="s">
        <v>23</v>
      </c>
      <c r="B26" s="3">
        <v>203.58</v>
      </c>
      <c r="C26" s="3">
        <v>30.266</v>
      </c>
      <c r="D26" s="3">
        <v>233.846</v>
      </c>
      <c r="E26" s="3">
        <v>344.821</v>
      </c>
      <c r="F26" s="3">
        <v>0</v>
      </c>
      <c r="G26" s="3">
        <v>344.821</v>
      </c>
      <c r="H26" s="4">
        <f t="shared" si="0"/>
        <v>69.37862265448473</v>
      </c>
      <c r="I26" s="4">
        <f t="shared" si="1"/>
        <v>-100</v>
      </c>
      <c r="J26" s="5">
        <f t="shared" si="2"/>
        <v>47.45644569503007</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903.953</v>
      </c>
      <c r="C28" s="3">
        <v>186.10999999999999</v>
      </c>
      <c r="D28" s="3">
        <v>1090.0629999999999</v>
      </c>
      <c r="E28" s="3">
        <v>985.208</v>
      </c>
      <c r="F28" s="3">
        <v>96.775</v>
      </c>
      <c r="G28" s="3">
        <v>1081.983</v>
      </c>
      <c r="H28" s="4">
        <f t="shared" si="0"/>
        <v>8.988852296524266</v>
      </c>
      <c r="I28" s="4">
        <f t="shared" si="1"/>
        <v>-48.001182096609526</v>
      </c>
      <c r="J28" s="5">
        <f t="shared" si="2"/>
        <v>-0.7412415612675533</v>
      </c>
    </row>
    <row r="29" spans="1:10" ht="15">
      <c r="A29" s="6" t="s">
        <v>26</v>
      </c>
      <c r="B29" s="7">
        <v>3570.432</v>
      </c>
      <c r="C29" s="7">
        <v>286.51599999999996</v>
      </c>
      <c r="D29" s="7">
        <v>3856.948</v>
      </c>
      <c r="E29" s="7">
        <v>3839.2799999999997</v>
      </c>
      <c r="F29" s="7">
        <v>133.523</v>
      </c>
      <c r="G29" s="7">
        <v>3972.803</v>
      </c>
      <c r="H29" s="8">
        <f t="shared" si="0"/>
        <v>7.529845127984512</v>
      </c>
      <c r="I29" s="8">
        <f t="shared" si="1"/>
        <v>-53.39771600887908</v>
      </c>
      <c r="J29" s="9">
        <f t="shared" si="2"/>
        <v>3.003799895668804</v>
      </c>
    </row>
    <row r="30" spans="1:10" ht="15">
      <c r="A30" s="10" t="s">
        <v>27</v>
      </c>
      <c r="B30" s="3">
        <v>1996.6510000000003</v>
      </c>
      <c r="C30" s="3">
        <v>137.967</v>
      </c>
      <c r="D30" s="3">
        <v>2134.6180000000004</v>
      </c>
      <c r="E30" s="3">
        <v>2164.71</v>
      </c>
      <c r="F30" s="3">
        <v>140</v>
      </c>
      <c r="G30" s="3">
        <v>2304.71</v>
      </c>
      <c r="H30" s="4">
        <f t="shared" si="0"/>
        <v>8.41704434074857</v>
      </c>
      <c r="I30" s="4">
        <f t="shared" si="1"/>
        <v>1.4735407742431066</v>
      </c>
      <c r="J30" s="5">
        <f t="shared" si="2"/>
        <v>7.968264110955666</v>
      </c>
    </row>
    <row r="31" spans="1:10" ht="15">
      <c r="A31" s="6" t="s">
        <v>75</v>
      </c>
      <c r="B31" s="7">
        <v>790.543</v>
      </c>
      <c r="C31" s="7">
        <v>12.004999999999999</v>
      </c>
      <c r="D31" s="7">
        <v>802.548</v>
      </c>
      <c r="E31" s="7">
        <v>1032.846</v>
      </c>
      <c r="F31" s="7">
        <v>0</v>
      </c>
      <c r="G31" s="7">
        <v>1032.846</v>
      </c>
      <c r="H31" s="8">
        <f t="shared" si="0"/>
        <v>30.650198660920402</v>
      </c>
      <c r="I31" s="8">
        <f t="shared" si="1"/>
        <v>-100</v>
      </c>
      <c r="J31" s="9">
        <f t="shared" si="2"/>
        <v>28.69585370594656</v>
      </c>
    </row>
    <row r="32" spans="1:10" ht="15">
      <c r="A32" s="10" t="s">
        <v>55</v>
      </c>
      <c r="B32" s="3">
        <v>0</v>
      </c>
      <c r="C32" s="3">
        <v>332.025</v>
      </c>
      <c r="D32" s="3">
        <v>332.025</v>
      </c>
      <c r="E32" s="3">
        <v>30.233</v>
      </c>
      <c r="F32" s="3">
        <v>398.091</v>
      </c>
      <c r="G32" s="3">
        <v>428.324</v>
      </c>
      <c r="H32" s="4">
        <f t="shared" si="0"/>
        <v>0</v>
      </c>
      <c r="I32" s="4">
        <f t="shared" si="1"/>
        <v>19.897899254574213</v>
      </c>
      <c r="J32" s="5">
        <f t="shared" si="2"/>
        <v>29.003538890143826</v>
      </c>
    </row>
    <row r="33" spans="1:10" ht="15">
      <c r="A33" s="6" t="s">
        <v>67</v>
      </c>
      <c r="B33" s="7">
        <v>411.03</v>
      </c>
      <c r="C33" s="7">
        <v>0</v>
      </c>
      <c r="D33" s="7">
        <v>411.03</v>
      </c>
      <c r="E33" s="7">
        <v>486.275</v>
      </c>
      <c r="F33" s="7">
        <v>0</v>
      </c>
      <c r="G33" s="7">
        <v>486.275</v>
      </c>
      <c r="H33" s="8">
        <f t="shared" si="0"/>
        <v>18.30644965087707</v>
      </c>
      <c r="I33" s="8">
        <f t="shared" si="1"/>
        <v>0</v>
      </c>
      <c r="J33" s="9">
        <f t="shared" si="2"/>
        <v>18.30644965087707</v>
      </c>
    </row>
    <row r="34" spans="1:10" ht="15">
      <c r="A34" s="10" t="s">
        <v>28</v>
      </c>
      <c r="B34" s="3">
        <v>2279.2119999999995</v>
      </c>
      <c r="C34" s="3">
        <v>718.6560000000001</v>
      </c>
      <c r="D34" s="3">
        <v>2997.8679999999995</v>
      </c>
      <c r="E34" s="3">
        <v>3260.526</v>
      </c>
      <c r="F34" s="3">
        <v>142.99</v>
      </c>
      <c r="G34" s="3">
        <v>3403.5159999999996</v>
      </c>
      <c r="H34" s="4">
        <f t="shared" si="0"/>
        <v>43.054968120560986</v>
      </c>
      <c r="I34" s="4">
        <f t="shared" si="1"/>
        <v>-80.10313696678244</v>
      </c>
      <c r="J34" s="5">
        <f t="shared" si="2"/>
        <v>13.53121618430165</v>
      </c>
    </row>
    <row r="35" spans="1:10" ht="15">
      <c r="A35" s="6" t="s">
        <v>66</v>
      </c>
      <c r="B35" s="7">
        <v>693.656</v>
      </c>
      <c r="C35" s="7">
        <v>5.157</v>
      </c>
      <c r="D35" s="7">
        <v>698.813</v>
      </c>
      <c r="E35" s="7">
        <v>773.603</v>
      </c>
      <c r="F35" s="7">
        <v>0</v>
      </c>
      <c r="G35" s="7">
        <v>773.603</v>
      </c>
      <c r="H35" s="8">
        <f t="shared" si="0"/>
        <v>11.52545353892996</v>
      </c>
      <c r="I35" s="8">
        <f t="shared" si="1"/>
        <v>-100</v>
      </c>
      <c r="J35" s="9">
        <f t="shared" si="2"/>
        <v>10.702433984485115</v>
      </c>
    </row>
    <row r="36" spans="1:10" ht="15">
      <c r="A36" s="10" t="s">
        <v>29</v>
      </c>
      <c r="B36" s="3">
        <v>170.375</v>
      </c>
      <c r="C36" s="3">
        <v>106.00499999999998</v>
      </c>
      <c r="D36" s="3">
        <v>276.38</v>
      </c>
      <c r="E36" s="3">
        <v>104.626</v>
      </c>
      <c r="F36" s="3">
        <v>20</v>
      </c>
      <c r="G36" s="3">
        <v>124.626</v>
      </c>
      <c r="H36" s="4">
        <f t="shared" si="0"/>
        <v>-38.590755685986785</v>
      </c>
      <c r="I36" s="4">
        <f t="shared" si="1"/>
        <v>-81.13296542615915</v>
      </c>
      <c r="J36" s="5">
        <f t="shared" si="2"/>
        <v>-54.9077357261741</v>
      </c>
    </row>
    <row r="37" spans="1:10" ht="15">
      <c r="A37" s="6" t="s">
        <v>30</v>
      </c>
      <c r="B37" s="7">
        <v>520.6199999999999</v>
      </c>
      <c r="C37" s="7">
        <v>11.002</v>
      </c>
      <c r="D37" s="7">
        <v>531.6219999999998</v>
      </c>
      <c r="E37" s="7">
        <v>545.932</v>
      </c>
      <c r="F37" s="7">
        <v>0</v>
      </c>
      <c r="G37" s="7">
        <v>545.932</v>
      </c>
      <c r="H37" s="8">
        <f t="shared" si="0"/>
        <v>4.861895432369123</v>
      </c>
      <c r="I37" s="8">
        <f t="shared" si="1"/>
        <v>-100</v>
      </c>
      <c r="J37" s="9">
        <f t="shared" si="2"/>
        <v>2.691762191933399</v>
      </c>
    </row>
    <row r="38" spans="1:10" ht="15">
      <c r="A38" s="10" t="s">
        <v>31</v>
      </c>
      <c r="B38" s="3">
        <v>1702.311</v>
      </c>
      <c r="C38" s="3">
        <v>5.198</v>
      </c>
      <c r="D38" s="3">
        <v>1707.509</v>
      </c>
      <c r="E38" s="3">
        <v>1974.551</v>
      </c>
      <c r="F38" s="3">
        <v>0</v>
      </c>
      <c r="G38" s="3">
        <v>1974.551</v>
      </c>
      <c r="H38" s="4">
        <f t="shared" si="0"/>
        <v>15.992377421047035</v>
      </c>
      <c r="I38" s="4">
        <f t="shared" si="1"/>
        <v>-100</v>
      </c>
      <c r="J38" s="5">
        <f t="shared" si="2"/>
        <v>15.639273350828601</v>
      </c>
    </row>
    <row r="39" spans="1:10" ht="15">
      <c r="A39" s="6" t="s">
        <v>32</v>
      </c>
      <c r="B39" s="7">
        <v>99.63</v>
      </c>
      <c r="C39" s="7">
        <v>29.614</v>
      </c>
      <c r="D39" s="7">
        <v>129.244</v>
      </c>
      <c r="E39" s="7">
        <v>66.336</v>
      </c>
      <c r="F39" s="7">
        <v>0</v>
      </c>
      <c r="G39" s="7">
        <v>66.336</v>
      </c>
      <c r="H39" s="8">
        <f t="shared" si="0"/>
        <v>-33.417645287563985</v>
      </c>
      <c r="I39" s="8">
        <f t="shared" si="1"/>
        <v>-100</v>
      </c>
      <c r="J39" s="9">
        <f t="shared" si="2"/>
        <v>-48.67382625112191</v>
      </c>
    </row>
    <row r="40" spans="1:10" ht="15">
      <c r="A40" s="10" t="s">
        <v>33</v>
      </c>
      <c r="B40" s="3">
        <v>3863.9979999999996</v>
      </c>
      <c r="C40" s="3">
        <v>1670.7530000000002</v>
      </c>
      <c r="D40" s="3">
        <v>5534.751</v>
      </c>
      <c r="E40" s="3">
        <v>4239.393</v>
      </c>
      <c r="F40" s="3">
        <v>1508.516</v>
      </c>
      <c r="G40" s="3">
        <v>5747.909</v>
      </c>
      <c r="H40" s="4">
        <f t="shared" si="0"/>
        <v>9.715196539956814</v>
      </c>
      <c r="I40" s="4">
        <f t="shared" si="1"/>
        <v>-9.7104120118294</v>
      </c>
      <c r="J40" s="5">
        <f t="shared" si="2"/>
        <v>3.8512662990620434</v>
      </c>
    </row>
    <row r="41" spans="1:10" ht="15">
      <c r="A41" s="6" t="s">
        <v>34</v>
      </c>
      <c r="B41" s="7">
        <v>105.24100000000001</v>
      </c>
      <c r="C41" s="7">
        <v>24.994</v>
      </c>
      <c r="D41" s="7">
        <v>130.235</v>
      </c>
      <c r="E41" s="7">
        <v>0</v>
      </c>
      <c r="F41" s="7">
        <v>0</v>
      </c>
      <c r="G41" s="7">
        <v>0</v>
      </c>
      <c r="H41" s="8">
        <f t="shared" si="0"/>
        <v>-100</v>
      </c>
      <c r="I41" s="8">
        <f t="shared" si="1"/>
        <v>-100</v>
      </c>
      <c r="J41" s="9">
        <f t="shared" si="2"/>
        <v>-100</v>
      </c>
    </row>
    <row r="42" spans="1:10" ht="15">
      <c r="A42" s="10" t="s">
        <v>35</v>
      </c>
      <c r="B42" s="3">
        <v>1584.2669999999998</v>
      </c>
      <c r="C42" s="3">
        <v>586.4549999999999</v>
      </c>
      <c r="D42" s="3">
        <v>2170.7219999999998</v>
      </c>
      <c r="E42" s="3">
        <v>1774</v>
      </c>
      <c r="F42" s="3">
        <v>429</v>
      </c>
      <c r="G42" s="3">
        <v>2203</v>
      </c>
      <c r="H42" s="4">
        <f t="shared" si="0"/>
        <v>11.976074739927057</v>
      </c>
      <c r="I42" s="4">
        <f t="shared" si="1"/>
        <v>-26.848607310023777</v>
      </c>
      <c r="J42" s="5">
        <f t="shared" si="2"/>
        <v>1.4869706945431174</v>
      </c>
    </row>
    <row r="43" spans="1:10" ht="15">
      <c r="A43" s="6" t="s">
        <v>36</v>
      </c>
      <c r="B43" s="7">
        <v>1687.351</v>
      </c>
      <c r="C43" s="7">
        <v>53.07300000000001</v>
      </c>
      <c r="D43" s="7">
        <v>1740.4240000000002</v>
      </c>
      <c r="E43" s="7">
        <v>1982.405</v>
      </c>
      <c r="F43" s="7">
        <v>48.716</v>
      </c>
      <c r="G43" s="7">
        <v>2031.1209999999999</v>
      </c>
      <c r="H43" s="8">
        <f t="shared" si="0"/>
        <v>17.486225450424946</v>
      </c>
      <c r="I43" s="8">
        <f t="shared" si="1"/>
        <v>-8.209447364950174</v>
      </c>
      <c r="J43" s="9">
        <f t="shared" si="2"/>
        <v>16.702654065905758</v>
      </c>
    </row>
    <row r="44" spans="1:10" ht="15">
      <c r="A44" s="10" t="s">
        <v>37</v>
      </c>
      <c r="B44" s="3">
        <v>1460.0460000000003</v>
      </c>
      <c r="C44" s="3">
        <v>11.062</v>
      </c>
      <c r="D44" s="3">
        <v>1471.1080000000002</v>
      </c>
      <c r="E44" s="3">
        <v>2749.851</v>
      </c>
      <c r="F44" s="3">
        <v>0</v>
      </c>
      <c r="G44" s="3">
        <v>2749.851</v>
      </c>
      <c r="H44" s="4">
        <f t="shared" si="0"/>
        <v>88.34002490332493</v>
      </c>
      <c r="I44" s="4">
        <f t="shared" si="1"/>
        <v>-100</v>
      </c>
      <c r="J44" s="5">
        <f t="shared" si="2"/>
        <v>86.92380165154427</v>
      </c>
    </row>
    <row r="45" spans="1:10" ht="15">
      <c r="A45" s="6" t="s">
        <v>69</v>
      </c>
      <c r="B45" s="7">
        <v>974.9450000000002</v>
      </c>
      <c r="C45" s="7">
        <v>29.621</v>
      </c>
      <c r="D45" s="7">
        <v>1004.5660000000001</v>
      </c>
      <c r="E45" s="7">
        <v>1386.796</v>
      </c>
      <c r="F45" s="7">
        <v>0</v>
      </c>
      <c r="G45" s="7">
        <v>1386.796</v>
      </c>
      <c r="H45" s="8">
        <f t="shared" si="0"/>
        <v>42.243511172425094</v>
      </c>
      <c r="I45" s="8">
        <f t="shared" si="1"/>
        <v>-100</v>
      </c>
      <c r="J45" s="9">
        <f t="shared" si="2"/>
        <v>38.049267046664916</v>
      </c>
    </row>
    <row r="46" spans="1:10" ht="15">
      <c r="A46" s="10" t="s">
        <v>38</v>
      </c>
      <c r="B46" s="3">
        <v>765.053</v>
      </c>
      <c r="C46" s="3">
        <v>33.956</v>
      </c>
      <c r="D46" s="3">
        <v>799.009</v>
      </c>
      <c r="E46" s="3">
        <v>550.952</v>
      </c>
      <c r="F46" s="3">
        <v>78.432</v>
      </c>
      <c r="G46" s="3">
        <v>629.384</v>
      </c>
      <c r="H46" s="4">
        <f t="shared" si="0"/>
        <v>-27.985119985151357</v>
      </c>
      <c r="I46" s="4">
        <f t="shared" si="1"/>
        <v>130.9812698786665</v>
      </c>
      <c r="J46" s="5">
        <f t="shared" si="2"/>
        <v>-21.229422947676436</v>
      </c>
    </row>
    <row r="47" spans="1:10" ht="15">
      <c r="A47" s="6" t="s">
        <v>39</v>
      </c>
      <c r="B47" s="7">
        <v>1790.446</v>
      </c>
      <c r="C47" s="7">
        <v>149.781</v>
      </c>
      <c r="D47" s="7">
        <v>1940.2269999999999</v>
      </c>
      <c r="E47" s="7">
        <v>2068.63</v>
      </c>
      <c r="F47" s="7">
        <v>0</v>
      </c>
      <c r="G47" s="7">
        <v>2068.63</v>
      </c>
      <c r="H47" s="8">
        <f t="shared" si="0"/>
        <v>15.537134322956414</v>
      </c>
      <c r="I47" s="8">
        <f t="shared" si="1"/>
        <v>-100</v>
      </c>
      <c r="J47" s="9">
        <f t="shared" si="2"/>
        <v>6.617936973354162</v>
      </c>
    </row>
    <row r="48" spans="1:10" ht="15">
      <c r="A48" s="10" t="s">
        <v>40</v>
      </c>
      <c r="B48" s="3">
        <v>2812.4230000000007</v>
      </c>
      <c r="C48" s="3">
        <v>745.6529999999999</v>
      </c>
      <c r="D48" s="3">
        <v>3558.0760000000005</v>
      </c>
      <c r="E48" s="3">
        <v>3266.877</v>
      </c>
      <c r="F48" s="3">
        <v>633.283</v>
      </c>
      <c r="G48" s="3">
        <v>3900.16</v>
      </c>
      <c r="H48" s="4">
        <f t="shared" si="0"/>
        <v>16.158806836667143</v>
      </c>
      <c r="I48" s="4">
        <f t="shared" si="1"/>
        <v>-15.070012458878313</v>
      </c>
      <c r="J48" s="5">
        <f t="shared" si="2"/>
        <v>9.614297165097073</v>
      </c>
    </row>
    <row r="49" spans="1:10" ht="15">
      <c r="A49" s="6" t="s">
        <v>41</v>
      </c>
      <c r="B49" s="7">
        <v>116.01000000000002</v>
      </c>
      <c r="C49" s="7">
        <v>0</v>
      </c>
      <c r="D49" s="7">
        <v>116.01000000000002</v>
      </c>
      <c r="E49" s="7">
        <v>176.305</v>
      </c>
      <c r="F49" s="7">
        <v>0</v>
      </c>
      <c r="G49" s="7">
        <v>176.305</v>
      </c>
      <c r="H49" s="8">
        <f t="shared" si="0"/>
        <v>51.97396776139986</v>
      </c>
      <c r="I49" s="8">
        <f t="shared" si="1"/>
        <v>0</v>
      </c>
      <c r="J49" s="9">
        <f t="shared" si="2"/>
        <v>51.97396776139986</v>
      </c>
    </row>
    <row r="50" spans="1:10" ht="15">
      <c r="A50" s="10" t="s">
        <v>42</v>
      </c>
      <c r="B50" s="3">
        <v>268.033</v>
      </c>
      <c r="C50" s="3">
        <v>0</v>
      </c>
      <c r="D50" s="3">
        <v>268.033</v>
      </c>
      <c r="E50" s="3">
        <v>193.696</v>
      </c>
      <c r="F50" s="3">
        <v>0</v>
      </c>
      <c r="G50" s="3">
        <v>193.696</v>
      </c>
      <c r="H50" s="4">
        <f t="shared" si="0"/>
        <v>-27.734271526267296</v>
      </c>
      <c r="I50" s="4">
        <f t="shared" si="1"/>
        <v>0</v>
      </c>
      <c r="J50" s="5">
        <f t="shared" si="2"/>
        <v>-27.734271526267296</v>
      </c>
    </row>
    <row r="51" spans="1:10" ht="15">
      <c r="A51" s="6" t="s">
        <v>43</v>
      </c>
      <c r="B51" s="7">
        <v>991.6400000000001</v>
      </c>
      <c r="C51" s="7">
        <v>79.73700000000001</v>
      </c>
      <c r="D51" s="7">
        <v>1071.3770000000002</v>
      </c>
      <c r="E51" s="7">
        <v>1360.305</v>
      </c>
      <c r="F51" s="7">
        <v>19</v>
      </c>
      <c r="G51" s="7">
        <v>1379.305</v>
      </c>
      <c r="H51" s="8">
        <f t="shared" si="0"/>
        <v>37.1773022467831</v>
      </c>
      <c r="I51" s="8">
        <f t="shared" si="1"/>
        <v>-76.17166434653925</v>
      </c>
      <c r="J51" s="9">
        <f t="shared" si="2"/>
        <v>28.741330082687966</v>
      </c>
    </row>
    <row r="52" spans="1:10" ht="15">
      <c r="A52" s="10" t="s">
        <v>73</v>
      </c>
      <c r="B52" s="3">
        <v>1521.3310000000001</v>
      </c>
      <c r="C52" s="3">
        <v>142.48499999999999</v>
      </c>
      <c r="D52" s="3">
        <v>1663.816</v>
      </c>
      <c r="E52" s="3">
        <v>1919.792</v>
      </c>
      <c r="F52" s="3">
        <v>0</v>
      </c>
      <c r="G52" s="3">
        <v>1919.792</v>
      </c>
      <c r="H52" s="41">
        <f t="shared" si="0"/>
        <v>26.191604588350582</v>
      </c>
      <c r="I52" s="4">
        <f t="shared" si="1"/>
        <v>-100</v>
      </c>
      <c r="J52" s="5">
        <f t="shared" si="2"/>
        <v>15.384874288983871</v>
      </c>
    </row>
    <row r="53" spans="1:10" ht="15">
      <c r="A53" s="6" t="s">
        <v>44</v>
      </c>
      <c r="B53" s="7">
        <v>905.91</v>
      </c>
      <c r="C53" s="7">
        <v>1.288</v>
      </c>
      <c r="D53" s="7">
        <v>907.198</v>
      </c>
      <c r="E53" s="7">
        <v>1448.338</v>
      </c>
      <c r="F53" s="7">
        <v>0</v>
      </c>
      <c r="G53" s="7">
        <v>1448.338</v>
      </c>
      <c r="H53" s="8">
        <f t="shared" si="0"/>
        <v>59.876588182049</v>
      </c>
      <c r="I53" s="8">
        <f t="shared" si="1"/>
        <v>-100</v>
      </c>
      <c r="J53" s="9">
        <f t="shared" si="2"/>
        <v>59.649602402121694</v>
      </c>
    </row>
    <row r="54" spans="1:10" ht="15">
      <c r="A54" s="10" t="s">
        <v>70</v>
      </c>
      <c r="B54" s="3">
        <v>112.577</v>
      </c>
      <c r="C54" s="3">
        <v>1143.326</v>
      </c>
      <c r="D54" s="3">
        <v>1255.903</v>
      </c>
      <c r="E54" s="3">
        <v>11</v>
      </c>
      <c r="F54" s="3">
        <v>1352.806</v>
      </c>
      <c r="G54" s="3">
        <v>1363.806</v>
      </c>
      <c r="H54" s="4">
        <f t="shared" si="0"/>
        <v>-90.2289099904954</v>
      </c>
      <c r="I54" s="4">
        <f t="shared" si="1"/>
        <v>18.321983406307563</v>
      </c>
      <c r="J54" s="5">
        <f t="shared" si="2"/>
        <v>8.591666713113993</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50.70100000000001</v>
      </c>
      <c r="C56" s="3">
        <v>12.59</v>
      </c>
      <c r="D56" s="3">
        <v>63.29100000000001</v>
      </c>
      <c r="E56" s="3">
        <v>0</v>
      </c>
      <c r="F56" s="3">
        <v>0</v>
      </c>
      <c r="G56" s="3">
        <v>0</v>
      </c>
      <c r="H56" s="4">
        <f t="shared" si="0"/>
        <v>-100</v>
      </c>
      <c r="I56" s="4">
        <f t="shared" si="1"/>
        <v>-100</v>
      </c>
      <c r="J56" s="5">
        <f t="shared" si="2"/>
        <v>-100</v>
      </c>
    </row>
    <row r="57" spans="1:10" ht="15">
      <c r="A57" s="6" t="s">
        <v>47</v>
      </c>
      <c r="B57" s="7">
        <v>3496.621</v>
      </c>
      <c r="C57" s="7">
        <v>29.406</v>
      </c>
      <c r="D57" s="7">
        <v>3526.027</v>
      </c>
      <c r="E57" s="7">
        <v>5154</v>
      </c>
      <c r="F57" s="7">
        <v>0</v>
      </c>
      <c r="G57" s="7">
        <v>5154</v>
      </c>
      <c r="H57" s="8">
        <f t="shared" si="0"/>
        <v>47.399446494201115</v>
      </c>
      <c r="I57" s="8">
        <f t="shared" si="1"/>
        <v>-100</v>
      </c>
      <c r="J57" s="9">
        <f t="shared" si="2"/>
        <v>46.170179638442924</v>
      </c>
    </row>
    <row r="58" spans="1:10" ht="15">
      <c r="A58" s="10" t="s">
        <v>56</v>
      </c>
      <c r="B58" s="3">
        <v>81.32499999999999</v>
      </c>
      <c r="C58" s="3">
        <v>114.851</v>
      </c>
      <c r="D58" s="3">
        <v>196.176</v>
      </c>
      <c r="E58" s="3">
        <v>21.993000000000002</v>
      </c>
      <c r="F58" s="3">
        <v>1</v>
      </c>
      <c r="G58" s="3">
        <v>22.993000000000002</v>
      </c>
      <c r="H58" s="4">
        <f t="shared" si="0"/>
        <v>-72.95665539501998</v>
      </c>
      <c r="I58" s="4">
        <f t="shared" si="1"/>
        <v>-99.12930666689886</v>
      </c>
      <c r="J58" s="5">
        <f t="shared" si="2"/>
        <v>-88.27940216948048</v>
      </c>
    </row>
    <row r="59" spans="1:10" ht="15">
      <c r="A59" s="6" t="s">
        <v>57</v>
      </c>
      <c r="B59" s="7">
        <v>20.473</v>
      </c>
      <c r="C59" s="7">
        <v>6.6</v>
      </c>
      <c r="D59" s="7">
        <v>27.073</v>
      </c>
      <c r="E59" s="7">
        <v>65</v>
      </c>
      <c r="F59" s="7">
        <v>58.658</v>
      </c>
      <c r="G59" s="7">
        <v>123.658</v>
      </c>
      <c r="H59" s="8">
        <f t="shared" si="0"/>
        <v>217.4913300444488</v>
      </c>
      <c r="I59" s="8">
        <f t="shared" si="1"/>
        <v>788.7575757575758</v>
      </c>
      <c r="J59" s="9">
        <f t="shared" si="2"/>
        <v>356.75765522845643</v>
      </c>
    </row>
    <row r="60" spans="1:10" ht="15">
      <c r="A60" s="11" t="s">
        <v>48</v>
      </c>
      <c r="B60" s="22">
        <f>+B61-SUM(B6+B10+B32+B20+B58+B59+B5)</f>
        <v>110568.46100000007</v>
      </c>
      <c r="C60" s="22">
        <f>+C61-SUM(C6+C10+C32+C20+C58+C59+C5)</f>
        <v>444501.5779999996</v>
      </c>
      <c r="D60" s="22">
        <f>+D61-SUM(D6+D10+D32+D20+D58+D59+D5)</f>
        <v>555070.0390000003</v>
      </c>
      <c r="E60" s="22">
        <f>+E61-SUM(E6+E10+E32+E20+E58+E59+E5)</f>
        <v>158000.28299999997</v>
      </c>
      <c r="F60" s="22">
        <f>+F61-SUM(F6+F10+F32+F20+F58+F59+F5)</f>
        <v>511005.38300000015</v>
      </c>
      <c r="G60" s="22">
        <f>+G61-SUM(G6+G10+G32+G20+G58+G59+G5)</f>
        <v>669005.6659999997</v>
      </c>
      <c r="H60" s="23">
        <f>+_xlfn.IFERROR(((E60-B60)/B60)*100,0)</f>
        <v>42.89814796282628</v>
      </c>
      <c r="I60" s="23">
        <f t="shared" si="1"/>
        <v>14.961432825329732</v>
      </c>
      <c r="J60" s="23">
        <f t="shared" si="2"/>
        <v>20.526351450217497</v>
      </c>
    </row>
    <row r="61" spans="1:10" ht="15">
      <c r="A61" s="14" t="s">
        <v>49</v>
      </c>
      <c r="B61" s="24">
        <f>SUM(B4:B59)</f>
        <v>181223.50000000006</v>
      </c>
      <c r="C61" s="24">
        <f>SUM(C4:C59)</f>
        <v>916531.6079999994</v>
      </c>
      <c r="D61" s="24">
        <f>SUM(D4:D59)</f>
        <v>1097755.1080000002</v>
      </c>
      <c r="E61" s="24">
        <f>SUM(E4:E59)</f>
        <v>258450.48599999998</v>
      </c>
      <c r="F61" s="24">
        <f>SUM(F4:F59)</f>
        <v>1076801.8760000002</v>
      </c>
      <c r="G61" s="24">
        <f>SUM(G4:G59)</f>
        <v>1335252.3619999997</v>
      </c>
      <c r="H61" s="25">
        <f>+_xlfn.IFERROR(((E61-B61)/B61)*100,0)</f>
        <v>42.614222769122044</v>
      </c>
      <c r="I61" s="25">
        <f>+_xlfn.IFERROR(((F61-C61)/C61)*100,0)</f>
        <v>17.486605655612134</v>
      </c>
      <c r="J61" s="25">
        <f>+_xlfn.IFERROR(((G61-D61)/D61)*100,0)</f>
        <v>21.634812014921586</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9" t="s">
        <v>71</v>
      </c>
      <c r="B65" s="49"/>
      <c r="C65" s="49"/>
      <c r="D65" s="49"/>
      <c r="E65" s="49"/>
      <c r="F65" s="49"/>
      <c r="G65" s="49"/>
      <c r="H65" s="49"/>
      <c r="I65" s="49"/>
      <c r="J65" s="49"/>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row r="70" spans="2:8" ht="15">
      <c r="B70" s="38"/>
      <c r="C70" s="38"/>
      <c r="D70" s="38"/>
      <c r="E70" s="38"/>
      <c r="F70" s="38"/>
      <c r="G70" s="38"/>
      <c r="H70"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2021-07-05T08:41:43Z</cp:lastPrinted>
  <dcterms:created xsi:type="dcterms:W3CDTF">2017-03-06T11:35:15Z</dcterms:created>
  <dcterms:modified xsi:type="dcterms:W3CDTF">2021-07-07T15:19:15Z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