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40" activeTab="0"/>
  </bookViews>
  <sheets>
    <sheet name="YOLCU" sheetId="1" r:id="rId1"/>
    <sheet name="TİCARİ UÇAK" sheetId="2" r:id="rId2"/>
    <sheet name="TÜM UÇAK" sheetId="3" r:id="rId3"/>
    <sheet name="YÜK " sheetId="4" r:id="rId4"/>
  </sheets>
  <definedNames>
    <definedName name="_xlfn.IFERROR" hidden="1">#NAME?</definedName>
    <definedName name="_xlnm.Print_Area" localSheetId="2">'TÜM UÇAK'!$A$1:$J$67</definedName>
  </definedNames>
  <calcPr fullCalcOnLoad="1"/>
</workbook>
</file>

<file path=xl/sharedStrings.xml><?xml version="1.0" encoding="utf-8"?>
<sst xmlns="http://schemas.openxmlformats.org/spreadsheetml/2006/main" count="315" uniqueCount="82">
  <si>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</si>
  <si>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</si>
  <si>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</si>
  <si>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</si>
  <si>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</si>
  <si>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</si>
  <si>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</si>
  <si>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</si>
  <si>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</si>
  <si>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</si>
  <si>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</si>
  <si>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</si>
  <si>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</si>
  <si>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</si>
  <si>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</si>
  <si>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</si>
  <si>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</si>
  <si>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</si>
  <si>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</si>
  <si>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</si>
  <si>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</si>
  <si>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</si>
  <si>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</si>
  <si>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</si>
  <si>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</si>
  <si>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</si>
  <si>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</si>
  <si>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</si>
  <si>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</si>
  <si>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</si>
  <si>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</si>
  <si>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</si>
  <si>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</si>
  <si>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</si>
  <si>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</si>
  <si>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</si>
  <si>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</si>
  <si>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</si>
  <si>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</si>
  <si>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</si>
  <si>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</si>
  <si>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</si>
  <si>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</si>
  <si>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</si>
  <si>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</si>
  <si>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</si>
  <si>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</si>
  <si>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</si>
  <si>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</si>
  <si>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</si>
  <si>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</si>
  <si>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</si>
  <si>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</si>
  <si>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</si>
  <si>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</si>
  <si>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</si>
  <si>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</si>
  <si>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</si>
  <si>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</si>
  <si>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</si>
  <si>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</si>
  <si>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</si>
  <si>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</si>
  <si>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</si>
  <si>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</si>
  <si>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</si>
  <si>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</si>
  <si>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</si>
  <si>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</si>
  <si>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</si>
  <si>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</si>
  <si>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</si>
  <si>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</si>
  <si>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Şanlıurfa GAP</t>
  </si>
  <si>
    <t xml:space="preserve"> 2021/2020 (%)</t>
  </si>
  <si>
    <t>Erzincan Yıldırım Akbulut</t>
  </si>
  <si>
    <t xml:space="preserve">2020 MAYIS SONU
</t>
  </si>
  <si>
    <t>2021 MAYIS SONU
(Kesin Olmayan)</t>
  </si>
  <si>
    <t>TÜROB ÇALIŞMASI                                                                                                       TEKİL YOLCU SAYISI (DHMİ VERİLERİ / 2)</t>
  </si>
  <si>
    <t>2021/2020 Fark</t>
  </si>
  <si>
    <t>OCAK-MAYIS 2021 (151 GÜN)</t>
  </si>
  <si>
    <t>Ocak-Mayıs 2021 Günlük Yolcu Sayısı</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</si>
</sst>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7">
    <font>
      <sz val="11"/>
      <color theme="1"/>
      <name val="Calibri"/>
      <family val="2"/>
    </font>
    <font>
      <sz val="11"/>
      <color indexed="8"/>
      <name val="Calibri"/>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1"/>
      <color indexed="9"/>
      <name val="Calibri"/>
      <family val="2"/>
    </font>
    <font>
      <b/>
      <sz val="11"/>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4"/>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4"/>
      <color theme="1"/>
      <name val="Calibri"/>
      <family val="2"/>
    </font>
    <font>
      <b/>
      <sz val="11"/>
      <color theme="1"/>
      <name val="Tahom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theme="2"/>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right style="medium"/>
      <top style="medium"/>
      <bottom style="medium"/>
    </border>
    <border>
      <left style="medium"/>
      <right/>
      <top style="medium"/>
      <bottom/>
    </border>
    <border>
      <left/>
      <right style="medium"/>
      <top style="medium"/>
      <bottom/>
    </border>
    <border>
      <left style="medium"/>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4"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cellStyleXfs>
  <cellXfs count="74">
    <xf numFmtId="0" fontId="0" fillId="0" borderId="0" xfId="0" applyFont="1" applyAlignment="1">
      <alignment/>
    </xf>
    <xf numFmtId="2" fontId="3" fillId="33" borderId="10" xfId="56" applyNumberFormat="1" applyFont="1" applyFill="1" applyBorder="1" applyAlignment="1">
      <alignment horizontal="right" vertical="center"/>
    </xf>
    <xf numFmtId="2" fontId="3" fillId="33" borderId="11" xfId="56" applyNumberFormat="1" applyFont="1" applyFill="1" applyBorder="1" applyAlignment="1">
      <alignment horizontal="right" vertical="center"/>
    </xf>
    <xf numFmtId="3" fontId="6" fillId="34" borderId="0" xfId="41" applyNumberFormat="1" applyFont="1" applyFill="1" applyBorder="1" applyAlignment="1">
      <alignment horizontal="right" vertical="center"/>
    </xf>
    <xf numFmtId="3" fontId="7" fillId="34" borderId="0" xfId="41" applyNumberFormat="1" applyFont="1" applyFill="1" applyBorder="1" applyAlignment="1">
      <alignment horizontal="right" vertical="center"/>
    </xf>
    <xf numFmtId="3" fontId="7" fillId="34" borderId="12" xfId="41" applyNumberFormat="1" applyFont="1" applyFill="1" applyBorder="1" applyAlignment="1">
      <alignment horizontal="right" vertical="center"/>
    </xf>
    <xf numFmtId="165" fontId="5" fillId="16" borderId="13" xfId="41" applyNumberFormat="1" applyFont="1" applyFill="1" applyBorder="1" applyAlignment="1">
      <alignment horizontal="left"/>
    </xf>
    <xf numFmtId="3" fontId="6" fillId="16" borderId="0" xfId="41" applyNumberFormat="1" applyFont="1" applyFill="1" applyBorder="1" applyAlignment="1">
      <alignment horizontal="right" vertical="center"/>
    </xf>
    <xf numFmtId="3" fontId="7" fillId="16" borderId="0" xfId="41" applyNumberFormat="1" applyFont="1" applyFill="1" applyBorder="1" applyAlignment="1">
      <alignment horizontal="right" vertical="center"/>
    </xf>
    <xf numFmtId="3" fontId="7" fillId="16" borderId="12" xfId="41" applyNumberFormat="1" applyFont="1" applyFill="1" applyBorder="1" applyAlignment="1">
      <alignment horizontal="right" vertical="center"/>
    </xf>
    <xf numFmtId="165" fontId="5" fillId="35" borderId="13" xfId="41" applyNumberFormat="1" applyFont="1" applyFill="1" applyBorder="1" applyAlignment="1">
      <alignment horizontal="left"/>
    </xf>
    <xf numFmtId="0" fontId="43" fillId="36" borderId="13" xfId="41" applyNumberFormat="1" applyFont="1" applyFill="1" applyBorder="1" applyAlignment="1">
      <alignment horizontal="left" vertical="center"/>
    </xf>
    <xf numFmtId="3" fontId="8" fillId="37" borderId="0" xfId="41" applyNumberFormat="1" applyFont="1" applyFill="1" applyBorder="1" applyAlignment="1">
      <alignment horizontal="right" vertical="center"/>
    </xf>
    <xf numFmtId="166" fontId="8" fillId="37" borderId="0" xfId="63" applyNumberFormat="1" applyFont="1" applyFill="1" applyBorder="1" applyAlignment="1">
      <alignment horizontal="right" vertical="center"/>
    </xf>
    <xf numFmtId="0" fontId="3" fillId="38" borderId="13" xfId="41" applyNumberFormat="1" applyFont="1" applyFill="1" applyBorder="1" applyAlignment="1">
      <alignment horizontal="left" vertical="center"/>
    </xf>
    <xf numFmtId="3" fontId="8" fillId="33" borderId="0" xfId="41" applyNumberFormat="1" applyFont="1" applyFill="1" applyBorder="1" applyAlignment="1">
      <alignment horizontal="right" vertical="center"/>
    </xf>
    <xf numFmtId="166" fontId="8" fillId="33" borderId="0" xfId="63" applyNumberFormat="1" applyFont="1" applyFill="1" applyBorder="1" applyAlignment="1">
      <alignment horizontal="right" vertical="center"/>
    </xf>
    <xf numFmtId="166" fontId="8" fillId="33" borderId="12" xfId="63" applyNumberFormat="1" applyFont="1" applyFill="1" applyBorder="1" applyAlignment="1">
      <alignment horizontal="right" vertical="center"/>
    </xf>
    <xf numFmtId="0" fontId="3" fillId="39" borderId="14" xfId="56" applyNumberFormat="1" applyFont="1" applyFill="1" applyBorder="1" applyAlignment="1">
      <alignment horizontal="left" vertical="center"/>
    </xf>
    <xf numFmtId="167" fontId="8" fillId="39" borderId="0" xfId="59" applyNumberFormat="1" applyFont="1" applyFill="1" applyBorder="1" applyAlignment="1">
      <alignment vertical="center"/>
    </xf>
    <xf numFmtId="0" fontId="3" fillId="38" borderId="14" xfId="48" applyNumberFormat="1" applyFont="1" applyFill="1" applyBorder="1" applyAlignment="1">
      <alignment horizontal="left" vertical="center"/>
      <protection/>
    </xf>
    <xf numFmtId="3" fontId="8" fillId="33" borderId="15" xfId="48" applyNumberFormat="1" applyFont="1" applyFill="1" applyBorder="1" applyAlignment="1">
      <alignment/>
      <protection/>
    </xf>
    <xf numFmtId="3" fontId="3" fillId="37" borderId="0" xfId="41" applyNumberFormat="1" applyFont="1" applyFill="1" applyBorder="1" applyAlignment="1">
      <alignment horizontal="right" vertical="center"/>
    </xf>
    <xf numFmtId="166" fontId="3" fillId="37" borderId="0" xfId="63" applyNumberFormat="1" applyFont="1" applyFill="1" applyBorder="1" applyAlignment="1">
      <alignment horizontal="right" vertical="center"/>
    </xf>
    <xf numFmtId="3" fontId="3" fillId="33" borderId="0" xfId="41" applyNumberFormat="1" applyFont="1" applyFill="1" applyBorder="1" applyAlignment="1">
      <alignment horizontal="right" vertical="center"/>
    </xf>
    <xf numFmtId="166" fontId="3" fillId="33" borderId="0" xfId="63" applyNumberFormat="1" applyFont="1" applyFill="1" applyBorder="1" applyAlignment="1">
      <alignment horizontal="right" vertical="center"/>
    </xf>
    <xf numFmtId="165" fontId="8" fillId="16" borderId="13" xfId="59" applyNumberFormat="1" applyFont="1" applyFill="1" applyBorder="1" applyAlignment="1">
      <alignment vertical="center"/>
    </xf>
    <xf numFmtId="165" fontId="8" fillId="16" borderId="0" xfId="59" applyNumberFormat="1" applyFont="1" applyFill="1" applyBorder="1" applyAlignment="1">
      <alignment vertical="center"/>
    </xf>
    <xf numFmtId="165" fontId="8" fillId="16" borderId="12" xfId="59" applyNumberFormat="1" applyFont="1" applyFill="1" applyBorder="1" applyAlignment="1">
      <alignment vertical="center"/>
    </xf>
    <xf numFmtId="165" fontId="8" fillId="16" borderId="14" xfId="59" applyNumberFormat="1" applyFont="1" applyFill="1" applyBorder="1" applyAlignment="1">
      <alignment vertical="center"/>
    </xf>
    <xf numFmtId="165" fontId="8" fillId="16" borderId="16" xfId="59" applyNumberFormat="1" applyFont="1" applyFill="1" applyBorder="1" applyAlignment="1">
      <alignment vertical="center"/>
    </xf>
    <xf numFmtId="165" fontId="8" fillId="16" borderId="17" xfId="59" applyNumberFormat="1" applyFont="1" applyFill="1" applyBorder="1" applyAlignment="1">
      <alignment vertical="center"/>
    </xf>
    <xf numFmtId="3" fontId="44" fillId="37" borderId="0" xfId="41" applyNumberFormat="1" applyFont="1" applyFill="1" applyBorder="1" applyAlignment="1">
      <alignment horizontal="right" vertical="center"/>
    </xf>
    <xf numFmtId="3" fontId="8" fillId="33" borderId="15" xfId="48" applyNumberFormat="1" applyFont="1" applyFill="1" applyBorder="1" applyAlignment="1">
      <alignment horizontal="right"/>
      <protection/>
    </xf>
    <xf numFmtId="3" fontId="8" fillId="33" borderId="18" xfId="41" applyNumberFormat="1" applyFont="1" applyFill="1" applyBorder="1" applyAlignment="1">
      <alignment horizontal="right" vertical="center"/>
    </xf>
    <xf numFmtId="166" fontId="8"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7" fillId="34" borderId="0" xfId="41" applyNumberFormat="1" applyFont="1" applyFill="1" applyBorder="1" applyAlignment="1">
      <alignment horizontal="right" vertical="center"/>
    </xf>
    <xf numFmtId="166" fontId="7" fillId="16" borderId="0" xfId="41" applyNumberFormat="1" applyFont="1" applyFill="1" applyBorder="1" applyAlignment="1">
      <alignment horizontal="right" vertical="center"/>
    </xf>
    <xf numFmtId="4" fontId="7" fillId="34" borderId="0" xfId="41" applyNumberFormat="1" applyFont="1" applyFill="1" applyBorder="1" applyAlignment="1">
      <alignment horizontal="right" vertical="center"/>
    </xf>
    <xf numFmtId="3" fontId="0" fillId="0" borderId="0" xfId="0" applyNumberFormat="1" applyAlignment="1">
      <alignment/>
    </xf>
    <xf numFmtId="3" fontId="0" fillId="13" borderId="0" xfId="0" applyNumberFormat="1" applyFill="1" applyAlignment="1">
      <alignment/>
    </xf>
    <xf numFmtId="3" fontId="0" fillId="3" borderId="0" xfId="0" applyNumberFormat="1" applyFill="1" applyAlignment="1">
      <alignment/>
    </xf>
    <xf numFmtId="0" fontId="45" fillId="40" borderId="0" xfId="0" applyFont="1" applyFill="1" applyAlignment="1">
      <alignment horizontal="center" vertical="center" wrapText="1"/>
    </xf>
    <xf numFmtId="0" fontId="40" fillId="41" borderId="0" xfId="0" applyFont="1" applyFill="1" applyAlignment="1">
      <alignment horizontal="center" vertical="center" wrapText="1"/>
    </xf>
    <xf numFmtId="0" fontId="40" fillId="3" borderId="0" xfId="0" applyFont="1" applyFill="1" applyAlignment="1">
      <alignment horizontal="center" vertical="center" wrapText="1"/>
    </xf>
    <xf numFmtId="0" fontId="40" fillId="0" borderId="0" xfId="0" applyFont="1" applyAlignment="1">
      <alignment horizontal="center"/>
    </xf>
    <xf numFmtId="166" fontId="8" fillId="33" borderId="15" xfId="48" applyNumberFormat="1" applyFont="1" applyFill="1" applyBorder="1" applyAlignment="1">
      <alignment horizontal="right"/>
      <protection/>
    </xf>
    <xf numFmtId="166" fontId="8" fillId="33" borderId="19" xfId="48" applyNumberFormat="1" applyFont="1" applyFill="1" applyBorder="1" applyAlignment="1">
      <alignment horizontal="right"/>
      <protection/>
    </xf>
    <xf numFmtId="0" fontId="0" fillId="0" borderId="18" xfId="0" applyBorder="1" applyAlignment="1">
      <alignment horizontal="left" wrapText="1"/>
    </xf>
    <xf numFmtId="165" fontId="46" fillId="16" borderId="20" xfId="56" applyNumberFormat="1" applyFont="1" applyFill="1" applyBorder="1" applyAlignment="1">
      <alignment horizontal="center" vertical="center"/>
    </xf>
    <xf numFmtId="165" fontId="46" fillId="16" borderId="18" xfId="56" applyNumberFormat="1" applyFont="1" applyFill="1" applyBorder="1" applyAlignment="1">
      <alignment horizontal="center" vertical="center"/>
    </xf>
    <xf numFmtId="165" fontId="46" fillId="16" borderId="21" xfId="56" applyNumberFormat="1" applyFont="1" applyFill="1" applyBorder="1" applyAlignment="1">
      <alignment horizontal="center" vertical="center"/>
    </xf>
    <xf numFmtId="165" fontId="2" fillId="33" borderId="13" xfId="56" applyNumberFormat="1" applyFont="1" applyFill="1" applyBorder="1" applyAlignment="1">
      <alignment horizontal="center" vertical="center"/>
    </xf>
    <xf numFmtId="165" fontId="2" fillId="33" borderId="22" xfId="56" applyNumberFormat="1" applyFont="1" applyFill="1" applyBorder="1" applyAlignment="1">
      <alignment horizontal="center" vertical="center"/>
    </xf>
    <xf numFmtId="0" fontId="3" fillId="33" borderId="0" xfId="56" applyFont="1" applyFill="1" applyBorder="1" applyAlignment="1" applyProtection="1">
      <alignment horizontal="center" vertical="center" wrapText="1"/>
      <protection/>
    </xf>
    <xf numFmtId="0" fontId="3" fillId="33" borderId="0" xfId="56" applyFont="1" applyFill="1" applyBorder="1" applyAlignment="1" applyProtection="1">
      <alignment horizontal="center" vertical="center"/>
      <protection/>
    </xf>
    <xf numFmtId="0" fontId="3" fillId="33" borderId="12" xfId="56" applyFont="1" applyFill="1" applyBorder="1" applyAlignment="1" applyProtection="1">
      <alignment horizontal="center" vertical="center"/>
      <protection/>
    </xf>
    <xf numFmtId="166" fontId="8" fillId="39" borderId="16" xfId="59" applyNumberFormat="1" applyFont="1" applyFill="1" applyBorder="1" applyAlignment="1">
      <alignment horizontal="right" vertical="center"/>
    </xf>
    <xf numFmtId="166" fontId="8" fillId="39" borderId="17" xfId="59" applyNumberFormat="1" applyFont="1" applyFill="1" applyBorder="1" applyAlignment="1">
      <alignment horizontal="right" vertical="center"/>
    </xf>
    <xf numFmtId="165" fontId="8" fillId="16" borderId="13" xfId="59" applyNumberFormat="1" applyFont="1" applyFill="1" applyBorder="1" applyAlignment="1">
      <alignment horizontal="center" vertical="center"/>
    </xf>
    <xf numFmtId="165" fontId="8" fillId="16" borderId="0" xfId="59" applyNumberFormat="1" applyFont="1" applyFill="1" applyBorder="1" applyAlignment="1">
      <alignment horizontal="center" vertical="center"/>
    </xf>
    <xf numFmtId="165" fontId="8" fillId="16" borderId="12" xfId="59" applyNumberFormat="1" applyFont="1" applyFill="1" applyBorder="1" applyAlignment="1">
      <alignment horizontal="center" vertical="center"/>
    </xf>
    <xf numFmtId="165" fontId="8" fillId="16" borderId="14" xfId="59" applyNumberFormat="1" applyFont="1" applyFill="1" applyBorder="1" applyAlignment="1">
      <alignment horizontal="center" vertical="center"/>
    </xf>
    <xf numFmtId="165" fontId="8" fillId="16" borderId="16" xfId="59" applyNumberFormat="1" applyFont="1" applyFill="1" applyBorder="1" applyAlignment="1">
      <alignment horizontal="center" vertical="center"/>
    </xf>
    <xf numFmtId="165" fontId="8" fillId="16" borderId="17" xfId="59" applyNumberFormat="1" applyFont="1" applyFill="1" applyBorder="1" applyAlignment="1">
      <alignment horizontal="center" vertical="center"/>
    </xf>
    <xf numFmtId="165" fontId="2" fillId="33" borderId="13" xfId="56" applyNumberFormat="1" applyFont="1" applyFill="1" applyBorder="1" applyAlignment="1">
      <alignment horizontal="left" vertical="center"/>
    </xf>
    <xf numFmtId="165" fontId="2" fillId="33" borderId="22" xfId="56" applyNumberFormat="1" applyFont="1" applyFill="1" applyBorder="1" applyAlignment="1">
      <alignment horizontal="left" vertical="center"/>
    </xf>
    <xf numFmtId="166" fontId="8" fillId="33" borderId="18" xfId="63" applyNumberFormat="1" applyFont="1" applyFill="1" applyBorder="1" applyAlignment="1">
      <alignment horizontal="right" vertical="center"/>
    </xf>
    <xf numFmtId="166" fontId="8" fillId="33" borderId="21" xfId="63" applyNumberFormat="1" applyFont="1" applyFill="1" applyBorder="1" applyAlignment="1">
      <alignment horizontal="right"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8">
    <dxf/>
    <dxf/>
    <dxf/>
    <dxf/>
    <dxf/>
    <dxf/>
    <dxf/>
    <dxf/>
    <dxf/>
    <dxf/>
    <dxf/>
    <dxf/>
    <dxf/>
    <dxf/>
    <dxf/>
    <dxf/>
    <dxf/>
    <dxf/>
    <dxf/>
    <dxf/>
    <dxf/>
    <dxf/>
    <dxf/>
    <dxf/>
    <dxf/>
    <dxf/>
    <dxf/>
    <dxf>
      <numFmt numFmtId="169"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7"/>
  <sheetViews>
    <sheetView tabSelected="1" zoomScale="80" zoomScaleNormal="80" zoomScalePageLayoutView="0" workbookViewId="0" topLeftCell="A1">
      <selection activeCell="F8" sqref="F8"/>
    </sheetView>
  </sheetViews>
  <sheetFormatPr defaultColWidth="9.140625" defaultRowHeight="15"/>
  <cols>
    <col min="1" max="1" width="41.140625" style="0" bestFit="1" customWidth="1"/>
    <col min="2" max="10" width="14.28125" style="0" customWidth="1"/>
    <col min="12" max="12" width="11.421875" style="0" customWidth="1"/>
    <col min="13" max="13" width="10.7109375" style="0" customWidth="1"/>
    <col min="14" max="15" width="10.57421875" style="0" customWidth="1"/>
    <col min="17" max="17" width="10.421875" style="0" customWidth="1"/>
  </cols>
  <sheetData>
    <row r="1" spans="1:19" ht="25.5" customHeight="1">
      <c r="A1" s="54" t="s">
        <v>58</v>
      </c>
      <c r="B1" s="55"/>
      <c r="C1" s="55"/>
      <c r="D1" s="55"/>
      <c r="E1" s="55"/>
      <c r="F1" s="55"/>
      <c r="G1" s="55"/>
      <c r="H1" s="55"/>
      <c r="I1" s="55"/>
      <c r="J1" s="56"/>
      <c r="L1" s="47" t="s">
        <v>80</v>
      </c>
      <c r="M1" s="47"/>
      <c r="N1" s="47"/>
      <c r="O1" s="47"/>
      <c r="P1" s="47"/>
      <c r="Q1" s="47"/>
      <c r="R1" s="47"/>
      <c r="S1" s="47"/>
    </row>
    <row r="2" spans="1:19" ht="35.25" customHeight="1">
      <c r="A2" s="57" t="s">
        <v>1</v>
      </c>
      <c r="B2" s="59" t="s">
        <v>76</v>
      </c>
      <c r="C2" s="59"/>
      <c r="D2" s="59"/>
      <c r="E2" s="59" t="s">
        <v>77</v>
      </c>
      <c r="F2" s="59"/>
      <c r="G2" s="59"/>
      <c r="H2" s="60" t="s">
        <v>74</v>
      </c>
      <c r="I2" s="60"/>
      <c r="J2" s="61"/>
      <c r="L2" s="48" t="s">
        <v>78</v>
      </c>
      <c r="M2" s="48"/>
      <c r="N2" s="48"/>
      <c r="O2" s="48"/>
      <c r="P2" s="48"/>
      <c r="Q2" s="48"/>
      <c r="R2" s="49" t="s">
        <v>81</v>
      </c>
      <c r="S2" s="49"/>
    </row>
    <row r="3" spans="1:19" ht="15">
      <c r="A3" s="58"/>
      <c r="B3" s="1" t="s">
        <v>2</v>
      </c>
      <c r="C3" s="1" t="s">
        <v>3</v>
      </c>
      <c r="D3" s="1" t="s">
        <v>4</v>
      </c>
      <c r="E3" s="1" t="s">
        <v>2</v>
      </c>
      <c r="F3" s="1" t="s">
        <v>3</v>
      </c>
      <c r="G3" s="1" t="s">
        <v>4</v>
      </c>
      <c r="H3" s="1" t="s">
        <v>2</v>
      </c>
      <c r="I3" s="1" t="s">
        <v>3</v>
      </c>
      <c r="J3" s="2" t="s">
        <v>4</v>
      </c>
      <c r="L3" s="50">
        <v>2020</v>
      </c>
      <c r="M3" s="50"/>
      <c r="N3" s="50">
        <v>2021</v>
      </c>
      <c r="O3" s="50"/>
      <c r="P3" s="50" t="s">
        <v>79</v>
      </c>
      <c r="Q3" s="50"/>
      <c r="R3" s="49"/>
      <c r="S3" s="49"/>
    </row>
    <row r="4" spans="1:19" ht="15">
      <c r="A4" s="10" t="s">
        <v>5</v>
      </c>
      <c r="B4" s="3">
        <v>0</v>
      </c>
      <c r="C4" s="3">
        <v>0</v>
      </c>
      <c r="D4" s="3">
        <v>0</v>
      </c>
      <c r="E4" s="3">
        <v>0</v>
      </c>
      <c r="F4" s="3">
        <v>0</v>
      </c>
      <c r="G4" s="3">
        <v>0</v>
      </c>
      <c r="H4" s="4"/>
      <c r="I4" s="4"/>
      <c r="J4" s="5"/>
      <c r="L4" t="s">
        <v>2</v>
      </c>
      <c r="M4" t="s">
        <v>3</v>
      </c>
      <c r="N4" t="s">
        <v>2</v>
      </c>
      <c r="O4" t="s">
        <v>3</v>
      </c>
      <c r="P4" t="s">
        <v>2</v>
      </c>
      <c r="Q4" t="s">
        <v>3</v>
      </c>
      <c r="R4" t="s">
        <v>2</v>
      </c>
      <c r="S4" t="s">
        <v>3</v>
      </c>
    </row>
    <row r="5" spans="1:19" ht="15">
      <c r="A5" s="6" t="s">
        <v>68</v>
      </c>
      <c r="B5" s="7">
        <v>3128598</v>
      </c>
      <c r="C5" s="7">
        <v>9183060</v>
      </c>
      <c r="D5" s="7">
        <v>12311658</v>
      </c>
      <c r="E5" s="7">
        <v>2465675</v>
      </c>
      <c r="F5" s="7">
        <v>6951081</v>
      </c>
      <c r="G5" s="7">
        <v>9416756</v>
      </c>
      <c r="H5" s="8">
        <f>+_xlfn.IFERROR(((E5-B5)/B5)*100,0)</f>
        <v>-21.189139672147075</v>
      </c>
      <c r="I5" s="8">
        <f>+_xlfn.IFERROR(((F5-C5)/C5)*100,0)</f>
        <v>-24.305394933714904</v>
      </c>
      <c r="J5" s="9">
        <f>+_xlfn.IFERROR(((G5-D5)/D5)*100,0)</f>
        <v>-23.513502405606136</v>
      </c>
      <c r="L5" s="44">
        <f>B5/2</f>
        <v>1564299</v>
      </c>
      <c r="M5" s="44">
        <f>C5/2</f>
        <v>4591530</v>
      </c>
      <c r="N5" s="44">
        <f>E5/2</f>
        <v>1232837.5</v>
      </c>
      <c r="O5" s="44">
        <f>F5/2</f>
        <v>3475540.5</v>
      </c>
      <c r="P5" s="44">
        <f>N5-L5</f>
        <v>-331461.5</v>
      </c>
      <c r="Q5" s="44">
        <f>O5-M5</f>
        <v>-1115989.5</v>
      </c>
      <c r="R5" s="44">
        <f>N5/151</f>
        <v>8164.486754966887</v>
      </c>
      <c r="S5" s="44">
        <f>O5/151</f>
        <v>23016.824503311258</v>
      </c>
    </row>
    <row r="6" spans="1:19" ht="15">
      <c r="A6" s="10" t="s">
        <v>52</v>
      </c>
      <c r="B6" s="3">
        <v>4318235</v>
      </c>
      <c r="C6" s="3">
        <v>2729535</v>
      </c>
      <c r="D6" s="3">
        <v>7047770</v>
      </c>
      <c r="E6" s="3">
        <v>4627188</v>
      </c>
      <c r="F6" s="3">
        <v>2018512</v>
      </c>
      <c r="G6" s="3">
        <v>6645700</v>
      </c>
      <c r="H6" s="4">
        <f aca="true" t="shared" si="0" ref="H6:H59">+_xlfn.IFERROR(((E6-B6)/B6)*100,0)</f>
        <v>7.15461293792487</v>
      </c>
      <c r="I6" s="4">
        <f aca="true" t="shared" si="1" ref="I6:I59">+_xlfn.IFERROR(((F6-C6)/C6)*100,0)</f>
        <v>-26.04923549249231</v>
      </c>
      <c r="J6" s="5">
        <f aca="true" t="shared" si="2" ref="J6:J59">+_xlfn.IFERROR(((G6-D6)/D6)*100,0)</f>
        <v>-5.704925103969057</v>
      </c>
      <c r="L6" s="44">
        <f aca="true" t="shared" si="3" ref="L6:M61">B6/2</f>
        <v>2159117.5</v>
      </c>
      <c r="M6" s="44">
        <f t="shared" si="3"/>
        <v>1364767.5</v>
      </c>
      <c r="N6" s="44">
        <f aca="true" t="shared" si="4" ref="N6:O61">E6/2</f>
        <v>2313594</v>
      </c>
      <c r="O6" s="44">
        <f t="shared" si="4"/>
        <v>1009256</v>
      </c>
      <c r="P6" s="44">
        <f aca="true" t="shared" si="5" ref="P6:Q61">N6-L6</f>
        <v>154476.5</v>
      </c>
      <c r="Q6" s="44">
        <f t="shared" si="5"/>
        <v>-355511.5</v>
      </c>
      <c r="R6" s="44">
        <f>N6/151</f>
        <v>15321.814569536424</v>
      </c>
      <c r="S6" s="44">
        <f aca="true" t="shared" si="6" ref="S6:S59">O6/151</f>
        <v>6683.814569536424</v>
      </c>
    </row>
    <row r="7" spans="1:19" ht="15">
      <c r="A7" s="6" t="s">
        <v>6</v>
      </c>
      <c r="B7" s="7">
        <v>2154858</v>
      </c>
      <c r="C7" s="7">
        <v>418720</v>
      </c>
      <c r="D7" s="7">
        <v>2573578</v>
      </c>
      <c r="E7" s="7">
        <v>1573323</v>
      </c>
      <c r="F7" s="7">
        <v>190284</v>
      </c>
      <c r="G7" s="7">
        <v>1763607</v>
      </c>
      <c r="H7" s="8">
        <f t="shared" si="0"/>
        <v>-26.98716110295899</v>
      </c>
      <c r="I7" s="8">
        <f t="shared" si="1"/>
        <v>-54.55578907145586</v>
      </c>
      <c r="J7" s="9">
        <f t="shared" si="2"/>
        <v>-31.47256465512217</v>
      </c>
      <c r="L7" s="44">
        <f t="shared" si="3"/>
        <v>1077429</v>
      </c>
      <c r="M7" s="44">
        <f t="shared" si="3"/>
        <v>209360</v>
      </c>
      <c r="N7" s="44">
        <f t="shared" si="4"/>
        <v>786661.5</v>
      </c>
      <c r="O7" s="44">
        <f t="shared" si="4"/>
        <v>95142</v>
      </c>
      <c r="P7" s="44">
        <f t="shared" si="5"/>
        <v>-290767.5</v>
      </c>
      <c r="Q7" s="44">
        <f t="shared" si="5"/>
        <v>-114218</v>
      </c>
      <c r="R7" s="44">
        <f aca="true" t="shared" si="7" ref="R7:R59">N7/151</f>
        <v>5209.67880794702</v>
      </c>
      <c r="S7" s="44">
        <f t="shared" si="6"/>
        <v>630.0794701986755</v>
      </c>
    </row>
    <row r="8" spans="1:19" ht="15">
      <c r="A8" s="10" t="s">
        <v>7</v>
      </c>
      <c r="B8" s="3">
        <v>1853074</v>
      </c>
      <c r="C8" s="3">
        <v>345582</v>
      </c>
      <c r="D8" s="3">
        <v>2198656</v>
      </c>
      <c r="E8" s="3">
        <v>1635640</v>
      </c>
      <c r="F8" s="3">
        <v>176299</v>
      </c>
      <c r="G8" s="3">
        <v>1811939</v>
      </c>
      <c r="H8" s="4">
        <f t="shared" si="0"/>
        <v>-11.733692232474256</v>
      </c>
      <c r="I8" s="4">
        <f t="shared" si="1"/>
        <v>-48.98490083395547</v>
      </c>
      <c r="J8" s="5">
        <f t="shared" si="2"/>
        <v>-17.58879060662514</v>
      </c>
      <c r="L8" s="44">
        <f t="shared" si="3"/>
        <v>926537</v>
      </c>
      <c r="M8" s="44">
        <f t="shared" si="3"/>
        <v>172791</v>
      </c>
      <c r="N8" s="44">
        <f t="shared" si="4"/>
        <v>817820</v>
      </c>
      <c r="O8" s="44">
        <f t="shared" si="4"/>
        <v>88149.5</v>
      </c>
      <c r="P8" s="44">
        <f t="shared" si="5"/>
        <v>-108717</v>
      </c>
      <c r="Q8" s="44">
        <f t="shared" si="5"/>
        <v>-84641.5</v>
      </c>
      <c r="R8" s="44">
        <f t="shared" si="7"/>
        <v>5416.026490066225</v>
      </c>
      <c r="S8" s="44">
        <f t="shared" si="6"/>
        <v>583.7715231788079</v>
      </c>
    </row>
    <row r="9" spans="1:19" ht="15">
      <c r="A9" s="6" t="s">
        <v>8</v>
      </c>
      <c r="B9" s="7">
        <v>1295080</v>
      </c>
      <c r="C9" s="7">
        <v>1045763</v>
      </c>
      <c r="D9" s="7">
        <v>2340843</v>
      </c>
      <c r="E9" s="7">
        <v>1146864</v>
      </c>
      <c r="F9" s="7">
        <v>1324462</v>
      </c>
      <c r="G9" s="7">
        <v>2471326</v>
      </c>
      <c r="H9" s="8">
        <f t="shared" si="0"/>
        <v>-11.444543966395898</v>
      </c>
      <c r="I9" s="8">
        <f t="shared" si="1"/>
        <v>26.65030221952775</v>
      </c>
      <c r="J9" s="9">
        <f t="shared" si="2"/>
        <v>5.574188444077625</v>
      </c>
      <c r="L9" s="44">
        <f t="shared" si="3"/>
        <v>647540</v>
      </c>
      <c r="M9" s="44">
        <f t="shared" si="3"/>
        <v>522881.5</v>
      </c>
      <c r="N9" s="44">
        <f t="shared" si="4"/>
        <v>573432</v>
      </c>
      <c r="O9" s="44">
        <f t="shared" si="4"/>
        <v>662231</v>
      </c>
      <c r="P9" s="44">
        <f t="shared" si="5"/>
        <v>-74108</v>
      </c>
      <c r="Q9" s="44">
        <f t="shared" si="5"/>
        <v>139349.5</v>
      </c>
      <c r="R9" s="44">
        <f t="shared" si="7"/>
        <v>3797.562913907285</v>
      </c>
      <c r="S9" s="44">
        <f t="shared" si="6"/>
        <v>4385.635761589404</v>
      </c>
    </row>
    <row r="10" spans="1:19" ht="15">
      <c r="A10" s="10" t="s">
        <v>53</v>
      </c>
      <c r="B10" s="3">
        <v>68045</v>
      </c>
      <c r="C10" s="3">
        <v>10229</v>
      </c>
      <c r="D10" s="3">
        <v>78274</v>
      </c>
      <c r="E10" s="3">
        <v>75929</v>
      </c>
      <c r="F10" s="3">
        <v>28124</v>
      </c>
      <c r="G10" s="3">
        <v>104053</v>
      </c>
      <c r="H10" s="4">
        <f t="shared" si="0"/>
        <v>11.58645014328753</v>
      </c>
      <c r="I10" s="4">
        <f t="shared" si="1"/>
        <v>174.94378727148302</v>
      </c>
      <c r="J10" s="5">
        <f t="shared" si="2"/>
        <v>32.93430768837673</v>
      </c>
      <c r="L10" s="44">
        <f t="shared" si="3"/>
        <v>34022.5</v>
      </c>
      <c r="M10" s="44">
        <f t="shared" si="3"/>
        <v>5114.5</v>
      </c>
      <c r="N10" s="44">
        <f t="shared" si="4"/>
        <v>37964.5</v>
      </c>
      <c r="O10" s="44">
        <f t="shared" si="4"/>
        <v>14062</v>
      </c>
      <c r="P10" s="44">
        <f t="shared" si="5"/>
        <v>3942</v>
      </c>
      <c r="Q10" s="44">
        <f t="shared" si="5"/>
        <v>8947.5</v>
      </c>
      <c r="R10" s="44">
        <f t="shared" si="7"/>
        <v>251.4205298013245</v>
      </c>
      <c r="S10" s="44">
        <f t="shared" si="6"/>
        <v>93.12582781456953</v>
      </c>
    </row>
    <row r="11" spans="1:19" ht="15">
      <c r="A11" s="6" t="s">
        <v>9</v>
      </c>
      <c r="B11" s="7">
        <v>163356</v>
      </c>
      <c r="C11" s="7">
        <v>6208</v>
      </c>
      <c r="D11" s="7">
        <v>169564</v>
      </c>
      <c r="E11" s="7">
        <v>250256</v>
      </c>
      <c r="F11" s="7">
        <v>32310</v>
      </c>
      <c r="G11" s="7">
        <v>282566</v>
      </c>
      <c r="H11" s="8">
        <f t="shared" si="0"/>
        <v>53.19669923357575</v>
      </c>
      <c r="I11" s="8">
        <f t="shared" si="1"/>
        <v>420.4574742268041</v>
      </c>
      <c r="J11" s="9">
        <f t="shared" si="2"/>
        <v>66.64268358849755</v>
      </c>
      <c r="L11" s="44">
        <f t="shared" si="3"/>
        <v>81678</v>
      </c>
      <c r="M11" s="44">
        <f t="shared" si="3"/>
        <v>3104</v>
      </c>
      <c r="N11" s="44">
        <f t="shared" si="4"/>
        <v>125128</v>
      </c>
      <c r="O11" s="44">
        <f t="shared" si="4"/>
        <v>16155</v>
      </c>
      <c r="P11" s="44">
        <f t="shared" si="5"/>
        <v>43450</v>
      </c>
      <c r="Q11" s="44">
        <f t="shared" si="5"/>
        <v>13051</v>
      </c>
      <c r="R11" s="44">
        <f t="shared" si="7"/>
        <v>828.6622516556291</v>
      </c>
      <c r="S11" s="44">
        <f t="shared" si="6"/>
        <v>106.98675496688742</v>
      </c>
    </row>
    <row r="12" spans="1:19" ht="15">
      <c r="A12" s="10" t="s">
        <v>10</v>
      </c>
      <c r="B12" s="3">
        <v>219824</v>
      </c>
      <c r="C12" s="3">
        <v>0</v>
      </c>
      <c r="D12" s="3">
        <v>219824</v>
      </c>
      <c r="E12" s="3">
        <v>315180</v>
      </c>
      <c r="F12" s="3">
        <v>34672</v>
      </c>
      <c r="G12" s="3">
        <v>349852</v>
      </c>
      <c r="H12" s="4">
        <f t="shared" si="0"/>
        <v>43.378339034864254</v>
      </c>
      <c r="I12" s="4">
        <f t="shared" si="1"/>
        <v>0</v>
      </c>
      <c r="J12" s="5">
        <f t="shared" si="2"/>
        <v>59.15095712933983</v>
      </c>
      <c r="L12" s="44">
        <f t="shared" si="3"/>
        <v>109912</v>
      </c>
      <c r="M12" s="44">
        <f t="shared" si="3"/>
        <v>0</v>
      </c>
      <c r="N12" s="44">
        <f t="shared" si="4"/>
        <v>157590</v>
      </c>
      <c r="O12" s="44">
        <f t="shared" si="4"/>
        <v>17336</v>
      </c>
      <c r="P12" s="44">
        <f t="shared" si="5"/>
        <v>47678</v>
      </c>
      <c r="Q12" s="44">
        <f t="shared" si="5"/>
        <v>17336</v>
      </c>
      <c r="R12" s="44">
        <f t="shared" si="7"/>
        <v>1043.6423841059602</v>
      </c>
      <c r="S12" s="44">
        <f t="shared" si="6"/>
        <v>114.80794701986756</v>
      </c>
    </row>
    <row r="13" spans="1:19" ht="15">
      <c r="A13" s="6" t="s">
        <v>11</v>
      </c>
      <c r="B13" s="7">
        <v>925224</v>
      </c>
      <c r="C13" s="7">
        <v>130972</v>
      </c>
      <c r="D13" s="7">
        <v>1056196</v>
      </c>
      <c r="E13" s="7">
        <v>868913</v>
      </c>
      <c r="F13" s="7">
        <v>39170</v>
      </c>
      <c r="G13" s="7">
        <v>908083</v>
      </c>
      <c r="H13" s="8">
        <f t="shared" si="0"/>
        <v>-6.0862018278816805</v>
      </c>
      <c r="I13" s="8">
        <f t="shared" si="1"/>
        <v>-70.09284427205816</v>
      </c>
      <c r="J13" s="9">
        <f t="shared" si="2"/>
        <v>-14.02324947263576</v>
      </c>
      <c r="L13" s="44">
        <f t="shared" si="3"/>
        <v>462612</v>
      </c>
      <c r="M13" s="44">
        <f t="shared" si="3"/>
        <v>65486</v>
      </c>
      <c r="N13" s="44">
        <f t="shared" si="4"/>
        <v>434456.5</v>
      </c>
      <c r="O13" s="44">
        <f t="shared" si="4"/>
        <v>19585</v>
      </c>
      <c r="P13" s="44">
        <f t="shared" si="5"/>
        <v>-28155.5</v>
      </c>
      <c r="Q13" s="44">
        <f t="shared" si="5"/>
        <v>-45901</v>
      </c>
      <c r="R13" s="44">
        <f t="shared" si="7"/>
        <v>2877.1953642384105</v>
      </c>
      <c r="S13" s="44">
        <f t="shared" si="6"/>
        <v>129.7019867549669</v>
      </c>
    </row>
    <row r="14" spans="1:19" ht="15">
      <c r="A14" s="10" t="s">
        <v>12</v>
      </c>
      <c r="B14" s="3">
        <v>628538</v>
      </c>
      <c r="C14" s="3">
        <v>16504</v>
      </c>
      <c r="D14" s="3">
        <v>645042</v>
      </c>
      <c r="E14" s="3">
        <v>604071</v>
      </c>
      <c r="F14" s="3">
        <v>4753</v>
      </c>
      <c r="G14" s="3">
        <v>608824</v>
      </c>
      <c r="H14" s="4">
        <f t="shared" si="0"/>
        <v>-3.8926842927555696</v>
      </c>
      <c r="I14" s="4">
        <f t="shared" si="1"/>
        <v>-71.2009209888512</v>
      </c>
      <c r="J14" s="5">
        <f t="shared" si="2"/>
        <v>-5.614828181730802</v>
      </c>
      <c r="L14" s="44">
        <f t="shared" si="3"/>
        <v>314269</v>
      </c>
      <c r="M14" s="44">
        <f t="shared" si="3"/>
        <v>8252</v>
      </c>
      <c r="N14" s="44">
        <f t="shared" si="4"/>
        <v>302035.5</v>
      </c>
      <c r="O14" s="44">
        <f t="shared" si="4"/>
        <v>2376.5</v>
      </c>
      <c r="P14" s="44">
        <f t="shared" si="5"/>
        <v>-12233.5</v>
      </c>
      <c r="Q14" s="44">
        <f t="shared" si="5"/>
        <v>-5875.5</v>
      </c>
      <c r="R14" s="44">
        <f t="shared" si="7"/>
        <v>2000.2350993377484</v>
      </c>
      <c r="S14" s="44">
        <f t="shared" si="6"/>
        <v>15.73841059602649</v>
      </c>
    </row>
    <row r="15" spans="1:19" ht="15">
      <c r="A15" s="6" t="s">
        <v>13</v>
      </c>
      <c r="B15" s="7">
        <v>181490</v>
      </c>
      <c r="C15" s="7">
        <v>1762</v>
      </c>
      <c r="D15" s="7">
        <v>183252</v>
      </c>
      <c r="E15" s="7">
        <v>268086</v>
      </c>
      <c r="F15" s="7">
        <v>1741</v>
      </c>
      <c r="G15" s="7">
        <v>269827</v>
      </c>
      <c r="H15" s="8">
        <f t="shared" si="0"/>
        <v>47.71392363215604</v>
      </c>
      <c r="I15" s="8">
        <f t="shared" si="1"/>
        <v>-1.191827468785471</v>
      </c>
      <c r="J15" s="9">
        <f t="shared" si="2"/>
        <v>47.243686289917704</v>
      </c>
      <c r="L15" s="44">
        <f t="shared" si="3"/>
        <v>90745</v>
      </c>
      <c r="M15" s="44">
        <f t="shared" si="3"/>
        <v>881</v>
      </c>
      <c r="N15" s="44">
        <f t="shared" si="4"/>
        <v>134043</v>
      </c>
      <c r="O15" s="44">
        <f t="shared" si="4"/>
        <v>870.5</v>
      </c>
      <c r="P15" s="44">
        <f t="shared" si="5"/>
        <v>43298</v>
      </c>
      <c r="Q15" s="44">
        <f t="shared" si="5"/>
        <v>-10.5</v>
      </c>
      <c r="R15" s="44">
        <f t="shared" si="7"/>
        <v>887.7019867549669</v>
      </c>
      <c r="S15" s="44">
        <f t="shared" si="6"/>
        <v>5.764900662251655</v>
      </c>
    </row>
    <row r="16" spans="1:19" ht="15">
      <c r="A16" s="10" t="s">
        <v>14</v>
      </c>
      <c r="B16" s="3">
        <v>492258</v>
      </c>
      <c r="C16" s="3">
        <v>67018</v>
      </c>
      <c r="D16" s="3">
        <v>559276</v>
      </c>
      <c r="E16" s="3">
        <v>489325</v>
      </c>
      <c r="F16" s="3">
        <v>7057</v>
      </c>
      <c r="G16" s="3">
        <v>496382</v>
      </c>
      <c r="H16" s="4">
        <f t="shared" si="0"/>
        <v>-0.5958257661632721</v>
      </c>
      <c r="I16" s="4">
        <f t="shared" si="1"/>
        <v>-89.46999313617238</v>
      </c>
      <c r="J16" s="5">
        <f t="shared" si="2"/>
        <v>-11.245610396298071</v>
      </c>
      <c r="L16" s="44">
        <f t="shared" si="3"/>
        <v>246129</v>
      </c>
      <c r="M16" s="44">
        <f t="shared" si="3"/>
        <v>33509</v>
      </c>
      <c r="N16" s="44">
        <f t="shared" si="4"/>
        <v>244662.5</v>
      </c>
      <c r="O16" s="44">
        <f t="shared" si="4"/>
        <v>3528.5</v>
      </c>
      <c r="P16" s="44">
        <f t="shared" si="5"/>
        <v>-1466.5</v>
      </c>
      <c r="Q16" s="44">
        <f t="shared" si="5"/>
        <v>-29980.5</v>
      </c>
      <c r="R16" s="44">
        <f t="shared" si="7"/>
        <v>1620.2814569536424</v>
      </c>
      <c r="S16" s="44">
        <f t="shared" si="6"/>
        <v>23.367549668874172</v>
      </c>
    </row>
    <row r="17" spans="1:19" ht="15">
      <c r="A17" s="6" t="s">
        <v>15</v>
      </c>
      <c r="B17" s="7">
        <v>54776</v>
      </c>
      <c r="C17" s="7">
        <v>1295</v>
      </c>
      <c r="D17" s="7">
        <v>56071</v>
      </c>
      <c r="E17" s="7">
        <v>39810</v>
      </c>
      <c r="F17" s="7">
        <v>0</v>
      </c>
      <c r="G17" s="7">
        <v>39810</v>
      </c>
      <c r="H17" s="8">
        <f t="shared" si="0"/>
        <v>-27.322184898495692</v>
      </c>
      <c r="I17" s="8">
        <f t="shared" si="1"/>
        <v>-100</v>
      </c>
      <c r="J17" s="9">
        <f t="shared" si="2"/>
        <v>-29.000731215779997</v>
      </c>
      <c r="L17" s="44">
        <f t="shared" si="3"/>
        <v>27388</v>
      </c>
      <c r="M17" s="44">
        <f t="shared" si="3"/>
        <v>647.5</v>
      </c>
      <c r="N17" s="44">
        <f t="shared" si="4"/>
        <v>19905</v>
      </c>
      <c r="O17" s="44">
        <f t="shared" si="4"/>
        <v>0</v>
      </c>
      <c r="P17" s="44">
        <f t="shared" si="5"/>
        <v>-7483</v>
      </c>
      <c r="Q17" s="44">
        <f t="shared" si="5"/>
        <v>-647.5</v>
      </c>
      <c r="R17" s="44">
        <f t="shared" si="7"/>
        <v>131.82119205298014</v>
      </c>
      <c r="S17" s="44">
        <f t="shared" si="6"/>
        <v>0</v>
      </c>
    </row>
    <row r="18" spans="1:19" ht="15">
      <c r="A18" s="10" t="s">
        <v>16</v>
      </c>
      <c r="B18" s="3">
        <v>71924</v>
      </c>
      <c r="C18" s="3">
        <v>367</v>
      </c>
      <c r="D18" s="3">
        <v>72291</v>
      </c>
      <c r="E18" s="3">
        <v>77108</v>
      </c>
      <c r="F18" s="3">
        <v>0</v>
      </c>
      <c r="G18" s="3">
        <v>77108</v>
      </c>
      <c r="H18" s="4">
        <f t="shared" si="0"/>
        <v>7.207608030699071</v>
      </c>
      <c r="I18" s="4">
        <f t="shared" si="1"/>
        <v>-100</v>
      </c>
      <c r="J18" s="5">
        <f t="shared" si="2"/>
        <v>6.663346751324507</v>
      </c>
      <c r="L18" s="44">
        <f t="shared" si="3"/>
        <v>35962</v>
      </c>
      <c r="M18" s="44">
        <f t="shared" si="3"/>
        <v>183.5</v>
      </c>
      <c r="N18" s="44">
        <f t="shared" si="4"/>
        <v>38554</v>
      </c>
      <c r="O18" s="44">
        <f t="shared" si="4"/>
        <v>0</v>
      </c>
      <c r="P18" s="44">
        <f t="shared" si="5"/>
        <v>2592</v>
      </c>
      <c r="Q18" s="44">
        <f t="shared" si="5"/>
        <v>-183.5</v>
      </c>
      <c r="R18" s="44">
        <f t="shared" si="7"/>
        <v>255.32450331125827</v>
      </c>
      <c r="S18" s="44">
        <f t="shared" si="6"/>
        <v>0</v>
      </c>
    </row>
    <row r="19" spans="1:19" ht="15">
      <c r="A19" s="6" t="s">
        <v>17</v>
      </c>
      <c r="B19" s="7">
        <v>35394</v>
      </c>
      <c r="C19" s="7">
        <v>3512</v>
      </c>
      <c r="D19" s="7">
        <v>38906</v>
      </c>
      <c r="E19" s="7">
        <v>24583</v>
      </c>
      <c r="F19" s="7">
        <v>3930</v>
      </c>
      <c r="G19" s="7">
        <v>28513</v>
      </c>
      <c r="H19" s="8">
        <f t="shared" si="0"/>
        <v>-30.54472509464881</v>
      </c>
      <c r="I19" s="8">
        <f t="shared" si="1"/>
        <v>11.902050113895218</v>
      </c>
      <c r="J19" s="9">
        <f t="shared" si="2"/>
        <v>-26.7131033773711</v>
      </c>
      <c r="L19" s="44">
        <f t="shared" si="3"/>
        <v>17697</v>
      </c>
      <c r="M19" s="44">
        <f t="shared" si="3"/>
        <v>1756</v>
      </c>
      <c r="N19" s="44">
        <f t="shared" si="4"/>
        <v>12291.5</v>
      </c>
      <c r="O19" s="44">
        <f t="shared" si="4"/>
        <v>1965</v>
      </c>
      <c r="P19" s="44">
        <f t="shared" si="5"/>
        <v>-5405.5</v>
      </c>
      <c r="Q19" s="44">
        <f t="shared" si="5"/>
        <v>209</v>
      </c>
      <c r="R19" s="44">
        <f t="shared" si="7"/>
        <v>81.40066225165563</v>
      </c>
      <c r="S19" s="44">
        <f t="shared" si="6"/>
        <v>13.013245033112582</v>
      </c>
    </row>
    <row r="20" spans="1:19" ht="15">
      <c r="A20" s="10" t="s">
        <v>54</v>
      </c>
      <c r="B20" s="3">
        <v>0</v>
      </c>
      <c r="C20" s="3">
        <v>0</v>
      </c>
      <c r="D20" s="3">
        <v>0</v>
      </c>
      <c r="E20" s="3">
        <v>0</v>
      </c>
      <c r="F20" s="3">
        <v>0</v>
      </c>
      <c r="G20" s="3">
        <v>0</v>
      </c>
      <c r="H20" s="4">
        <f t="shared" si="0"/>
        <v>0</v>
      </c>
      <c r="I20" s="4">
        <f t="shared" si="1"/>
        <v>0</v>
      </c>
      <c r="J20" s="5">
        <f t="shared" si="2"/>
        <v>0</v>
      </c>
      <c r="L20" s="44">
        <f t="shared" si="3"/>
        <v>0</v>
      </c>
      <c r="M20" s="44">
        <f t="shared" si="3"/>
        <v>0</v>
      </c>
      <c r="N20" s="44">
        <f t="shared" si="4"/>
        <v>0</v>
      </c>
      <c r="O20" s="44">
        <f t="shared" si="4"/>
        <v>0</v>
      </c>
      <c r="P20" s="44">
        <f t="shared" si="5"/>
        <v>0</v>
      </c>
      <c r="Q20" s="44">
        <f t="shared" si="5"/>
        <v>0</v>
      </c>
      <c r="R20" s="44">
        <f t="shared" si="7"/>
        <v>0</v>
      </c>
      <c r="S20" s="44">
        <f t="shared" si="6"/>
        <v>0</v>
      </c>
    </row>
    <row r="21" spans="1:19" ht="15">
      <c r="A21" s="6" t="s">
        <v>18</v>
      </c>
      <c r="B21" s="7">
        <v>33861</v>
      </c>
      <c r="C21" s="7">
        <v>3123</v>
      </c>
      <c r="D21" s="7">
        <v>36984</v>
      </c>
      <c r="E21" s="7">
        <v>40046</v>
      </c>
      <c r="F21" s="7">
        <v>9</v>
      </c>
      <c r="G21" s="7">
        <v>40055</v>
      </c>
      <c r="H21" s="8">
        <f t="shared" si="0"/>
        <v>18.2658515696524</v>
      </c>
      <c r="I21" s="8">
        <f t="shared" si="1"/>
        <v>-99.71181556195965</v>
      </c>
      <c r="J21" s="9">
        <f t="shared" si="2"/>
        <v>8.303590741942461</v>
      </c>
      <c r="L21" s="44">
        <f t="shared" si="3"/>
        <v>16930.5</v>
      </c>
      <c r="M21" s="44">
        <f t="shared" si="3"/>
        <v>1561.5</v>
      </c>
      <c r="N21" s="44">
        <f t="shared" si="4"/>
        <v>20023</v>
      </c>
      <c r="O21" s="44">
        <f t="shared" si="4"/>
        <v>4.5</v>
      </c>
      <c r="P21" s="44">
        <f t="shared" si="5"/>
        <v>3092.5</v>
      </c>
      <c r="Q21" s="44">
        <f t="shared" si="5"/>
        <v>-1557</v>
      </c>
      <c r="R21" s="44">
        <f t="shared" si="7"/>
        <v>132.60264900662253</v>
      </c>
      <c r="S21" s="44">
        <f t="shared" si="6"/>
        <v>0.029801324503311258</v>
      </c>
    </row>
    <row r="22" spans="1:19" ht="15">
      <c r="A22" s="10" t="s">
        <v>19</v>
      </c>
      <c r="B22" s="3">
        <v>0</v>
      </c>
      <c r="C22" s="3">
        <v>0</v>
      </c>
      <c r="D22" s="3">
        <v>0</v>
      </c>
      <c r="E22" s="3">
        <v>0</v>
      </c>
      <c r="F22" s="3">
        <v>0</v>
      </c>
      <c r="G22" s="3">
        <v>0</v>
      </c>
      <c r="H22" s="4">
        <f t="shared" si="0"/>
        <v>0</v>
      </c>
      <c r="I22" s="4">
        <f t="shared" si="1"/>
        <v>0</v>
      </c>
      <c r="J22" s="5">
        <f t="shared" si="2"/>
        <v>0</v>
      </c>
      <c r="L22" s="44">
        <f t="shared" si="3"/>
        <v>0</v>
      </c>
      <c r="M22" s="44">
        <f t="shared" si="3"/>
        <v>0</v>
      </c>
      <c r="N22" s="44">
        <f t="shared" si="4"/>
        <v>0</v>
      </c>
      <c r="O22" s="44">
        <f t="shared" si="4"/>
        <v>0</v>
      </c>
      <c r="P22" s="44">
        <f t="shared" si="5"/>
        <v>0</v>
      </c>
      <c r="Q22" s="44">
        <f t="shared" si="5"/>
        <v>0</v>
      </c>
      <c r="R22" s="44">
        <f t="shared" si="7"/>
        <v>0</v>
      </c>
      <c r="S22" s="44">
        <f t="shared" si="6"/>
        <v>0</v>
      </c>
    </row>
    <row r="23" spans="1:19" ht="15">
      <c r="A23" s="6" t="s">
        <v>20</v>
      </c>
      <c r="B23" s="7">
        <v>117534</v>
      </c>
      <c r="C23" s="7">
        <v>1043</v>
      </c>
      <c r="D23" s="7">
        <v>118577</v>
      </c>
      <c r="E23" s="7">
        <v>183432</v>
      </c>
      <c r="F23" s="7">
        <v>0</v>
      </c>
      <c r="G23" s="7">
        <v>183432</v>
      </c>
      <c r="H23" s="8">
        <f t="shared" si="0"/>
        <v>56.06718056051866</v>
      </c>
      <c r="I23" s="8">
        <f t="shared" si="1"/>
        <v>-100</v>
      </c>
      <c r="J23" s="9">
        <f t="shared" si="2"/>
        <v>54.69441797313138</v>
      </c>
      <c r="L23" s="44">
        <f t="shared" si="3"/>
        <v>58767</v>
      </c>
      <c r="M23" s="44">
        <f t="shared" si="3"/>
        <v>521.5</v>
      </c>
      <c r="N23" s="44">
        <f t="shared" si="4"/>
        <v>91716</v>
      </c>
      <c r="O23" s="44">
        <f t="shared" si="4"/>
        <v>0</v>
      </c>
      <c r="P23" s="44">
        <f t="shared" si="5"/>
        <v>32949</v>
      </c>
      <c r="Q23" s="44">
        <f t="shared" si="5"/>
        <v>-521.5</v>
      </c>
      <c r="R23" s="44">
        <f t="shared" si="7"/>
        <v>607.3907284768212</v>
      </c>
      <c r="S23" s="44">
        <f t="shared" si="6"/>
        <v>0</v>
      </c>
    </row>
    <row r="24" spans="1:19" ht="15">
      <c r="A24" s="10" t="s">
        <v>21</v>
      </c>
      <c r="B24" s="3">
        <v>47638</v>
      </c>
      <c r="C24" s="3">
        <v>271</v>
      </c>
      <c r="D24" s="3">
        <v>47909</v>
      </c>
      <c r="E24" s="3">
        <v>46269</v>
      </c>
      <c r="F24" s="3">
        <v>0</v>
      </c>
      <c r="G24" s="3">
        <v>46269</v>
      </c>
      <c r="H24" s="4">
        <f t="shared" si="0"/>
        <v>-2.8737562450144845</v>
      </c>
      <c r="I24" s="4">
        <f t="shared" si="1"/>
        <v>-100</v>
      </c>
      <c r="J24" s="5">
        <f t="shared" si="2"/>
        <v>-3.423156400676282</v>
      </c>
      <c r="L24" s="44">
        <f t="shared" si="3"/>
        <v>23819</v>
      </c>
      <c r="M24" s="44">
        <f t="shared" si="3"/>
        <v>135.5</v>
      </c>
      <c r="N24" s="44">
        <f t="shared" si="4"/>
        <v>23134.5</v>
      </c>
      <c r="O24" s="44">
        <f t="shared" si="4"/>
        <v>0</v>
      </c>
      <c r="P24" s="44">
        <f t="shared" si="5"/>
        <v>-684.5</v>
      </c>
      <c r="Q24" s="44">
        <f t="shared" si="5"/>
        <v>-135.5</v>
      </c>
      <c r="R24" s="44">
        <f t="shared" si="7"/>
        <v>153.2086092715232</v>
      </c>
      <c r="S24" s="44">
        <f t="shared" si="6"/>
        <v>0</v>
      </c>
    </row>
    <row r="25" spans="1:19" ht="15">
      <c r="A25" s="6" t="s">
        <v>22</v>
      </c>
      <c r="B25" s="7">
        <v>50364</v>
      </c>
      <c r="C25" s="7">
        <v>9479</v>
      </c>
      <c r="D25" s="7">
        <v>59843</v>
      </c>
      <c r="E25" s="7">
        <v>3003</v>
      </c>
      <c r="F25" s="7">
        <v>64</v>
      </c>
      <c r="G25" s="7">
        <v>3067</v>
      </c>
      <c r="H25" s="8">
        <f t="shared" si="0"/>
        <v>-94.03740767214677</v>
      </c>
      <c r="I25" s="8">
        <f t="shared" si="1"/>
        <v>-99.32482329359638</v>
      </c>
      <c r="J25" s="9">
        <f t="shared" si="2"/>
        <v>-94.87492271443611</v>
      </c>
      <c r="L25" s="44">
        <f t="shared" si="3"/>
        <v>25182</v>
      </c>
      <c r="M25" s="44">
        <f t="shared" si="3"/>
        <v>4739.5</v>
      </c>
      <c r="N25" s="44">
        <f t="shared" si="4"/>
        <v>1501.5</v>
      </c>
      <c r="O25" s="44">
        <f t="shared" si="4"/>
        <v>32</v>
      </c>
      <c r="P25" s="44">
        <f t="shared" si="5"/>
        <v>-23680.5</v>
      </c>
      <c r="Q25" s="44">
        <f t="shared" si="5"/>
        <v>-4707.5</v>
      </c>
      <c r="R25" s="44">
        <f t="shared" si="7"/>
        <v>9.943708609271523</v>
      </c>
      <c r="S25" s="44">
        <f t="shared" si="6"/>
        <v>0.2119205298013245</v>
      </c>
    </row>
    <row r="26" spans="1:19" ht="15">
      <c r="A26" s="10" t="s">
        <v>23</v>
      </c>
      <c r="B26" s="3">
        <v>23037</v>
      </c>
      <c r="C26" s="3">
        <v>1286</v>
      </c>
      <c r="D26" s="3">
        <v>24323</v>
      </c>
      <c r="E26" s="3">
        <v>30000</v>
      </c>
      <c r="F26" s="3">
        <v>0</v>
      </c>
      <c r="G26" s="3">
        <v>30000</v>
      </c>
      <c r="H26" s="4">
        <f t="shared" si="0"/>
        <v>30.225289751269695</v>
      </c>
      <c r="I26" s="4">
        <f t="shared" si="1"/>
        <v>-100</v>
      </c>
      <c r="J26" s="5">
        <f t="shared" si="2"/>
        <v>23.340048513752414</v>
      </c>
      <c r="L26" s="44">
        <f t="shared" si="3"/>
        <v>11518.5</v>
      </c>
      <c r="M26" s="44">
        <f t="shared" si="3"/>
        <v>643</v>
      </c>
      <c r="N26" s="44">
        <f t="shared" si="4"/>
        <v>15000</v>
      </c>
      <c r="O26" s="44">
        <f t="shared" si="4"/>
        <v>0</v>
      </c>
      <c r="P26" s="44">
        <f t="shared" si="5"/>
        <v>3481.5</v>
      </c>
      <c r="Q26" s="44">
        <f t="shared" si="5"/>
        <v>-643</v>
      </c>
      <c r="R26" s="44">
        <f t="shared" si="7"/>
        <v>99.33774834437087</v>
      </c>
      <c r="S26" s="44">
        <f t="shared" si="6"/>
        <v>0</v>
      </c>
    </row>
    <row r="27" spans="1:19" ht="15">
      <c r="A27" s="6" t="s">
        <v>24</v>
      </c>
      <c r="B27" s="7">
        <v>0</v>
      </c>
      <c r="C27" s="7">
        <v>0</v>
      </c>
      <c r="D27" s="7">
        <v>0</v>
      </c>
      <c r="E27" s="7">
        <v>0</v>
      </c>
      <c r="F27" s="7">
        <v>0</v>
      </c>
      <c r="G27" s="7">
        <v>0</v>
      </c>
      <c r="H27" s="8">
        <f t="shared" si="0"/>
        <v>0</v>
      </c>
      <c r="I27" s="8">
        <f t="shared" si="1"/>
        <v>0</v>
      </c>
      <c r="J27" s="9">
        <f t="shared" si="2"/>
        <v>0</v>
      </c>
      <c r="L27" s="44">
        <f t="shared" si="3"/>
        <v>0</v>
      </c>
      <c r="M27" s="44">
        <f t="shared" si="3"/>
        <v>0</v>
      </c>
      <c r="N27" s="44">
        <f t="shared" si="4"/>
        <v>0</v>
      </c>
      <c r="O27" s="44">
        <f t="shared" si="4"/>
        <v>0</v>
      </c>
      <c r="P27" s="44">
        <f t="shared" si="5"/>
        <v>0</v>
      </c>
      <c r="Q27" s="44">
        <f t="shared" si="5"/>
        <v>0</v>
      </c>
      <c r="R27" s="44">
        <f t="shared" si="7"/>
        <v>0</v>
      </c>
      <c r="S27" s="44">
        <f t="shared" si="6"/>
        <v>0</v>
      </c>
    </row>
    <row r="28" spans="1:19" ht="15">
      <c r="A28" s="10" t="s">
        <v>25</v>
      </c>
      <c r="B28" s="3">
        <v>118778</v>
      </c>
      <c r="C28" s="3">
        <v>7213</v>
      </c>
      <c r="D28" s="3">
        <v>125991</v>
      </c>
      <c r="E28" s="3">
        <v>72729</v>
      </c>
      <c r="F28" s="3">
        <v>1702</v>
      </c>
      <c r="G28" s="3">
        <v>74431</v>
      </c>
      <c r="H28" s="4">
        <f t="shared" si="0"/>
        <v>-38.76896394955295</v>
      </c>
      <c r="I28" s="4">
        <f t="shared" si="1"/>
        <v>-76.4037155136559</v>
      </c>
      <c r="J28" s="5">
        <f t="shared" si="2"/>
        <v>-40.923558031922916</v>
      </c>
      <c r="L28" s="44">
        <f t="shared" si="3"/>
        <v>59389</v>
      </c>
      <c r="M28" s="44">
        <f t="shared" si="3"/>
        <v>3606.5</v>
      </c>
      <c r="N28" s="44">
        <f t="shared" si="4"/>
        <v>36364.5</v>
      </c>
      <c r="O28" s="44">
        <f t="shared" si="4"/>
        <v>851</v>
      </c>
      <c r="P28" s="44">
        <f t="shared" si="5"/>
        <v>-23024.5</v>
      </c>
      <c r="Q28" s="44">
        <f t="shared" si="5"/>
        <v>-2755.5</v>
      </c>
      <c r="R28" s="44">
        <f t="shared" si="7"/>
        <v>240.82450331125827</v>
      </c>
      <c r="S28" s="44">
        <f t="shared" si="6"/>
        <v>5.635761589403973</v>
      </c>
    </row>
    <row r="29" spans="1:19" ht="15">
      <c r="A29" s="6" t="s">
        <v>26</v>
      </c>
      <c r="B29" s="7">
        <v>384865</v>
      </c>
      <c r="C29" s="7">
        <v>8744</v>
      </c>
      <c r="D29" s="7">
        <v>393609</v>
      </c>
      <c r="E29" s="7">
        <v>449336</v>
      </c>
      <c r="F29" s="7">
        <v>3284</v>
      </c>
      <c r="G29" s="7">
        <v>452620</v>
      </c>
      <c r="H29" s="8">
        <f t="shared" si="0"/>
        <v>16.751588219245708</v>
      </c>
      <c r="I29" s="8">
        <f t="shared" si="1"/>
        <v>-62.442817932296435</v>
      </c>
      <c r="J29" s="9">
        <f t="shared" si="2"/>
        <v>14.992289302327944</v>
      </c>
      <c r="L29" s="44">
        <f t="shared" si="3"/>
        <v>192432.5</v>
      </c>
      <c r="M29" s="44">
        <f t="shared" si="3"/>
        <v>4372</v>
      </c>
      <c r="N29" s="44">
        <f t="shared" si="4"/>
        <v>224668</v>
      </c>
      <c r="O29" s="44">
        <f t="shared" si="4"/>
        <v>1642</v>
      </c>
      <c r="P29" s="44">
        <f t="shared" si="5"/>
        <v>32235.5</v>
      </c>
      <c r="Q29" s="44">
        <f t="shared" si="5"/>
        <v>-2730</v>
      </c>
      <c r="R29" s="44">
        <f t="shared" si="7"/>
        <v>1487.867549668874</v>
      </c>
      <c r="S29" s="44">
        <f t="shared" si="6"/>
        <v>10.874172185430464</v>
      </c>
    </row>
    <row r="30" spans="1:19" ht="15">
      <c r="A30" s="10" t="s">
        <v>27</v>
      </c>
      <c r="B30" s="3">
        <v>202173</v>
      </c>
      <c r="C30" s="3">
        <v>3137</v>
      </c>
      <c r="D30" s="3">
        <v>205310</v>
      </c>
      <c r="E30" s="3">
        <v>187516</v>
      </c>
      <c r="F30" s="3">
        <v>2162</v>
      </c>
      <c r="G30" s="3">
        <v>189678</v>
      </c>
      <c r="H30" s="4">
        <f t="shared" si="0"/>
        <v>-7.249731665454834</v>
      </c>
      <c r="I30" s="4">
        <f t="shared" si="1"/>
        <v>-31.080650302837103</v>
      </c>
      <c r="J30" s="5">
        <f t="shared" si="2"/>
        <v>-7.613852223466952</v>
      </c>
      <c r="L30" s="44">
        <f t="shared" si="3"/>
        <v>101086.5</v>
      </c>
      <c r="M30" s="44">
        <f t="shared" si="3"/>
        <v>1568.5</v>
      </c>
      <c r="N30" s="44">
        <f t="shared" si="4"/>
        <v>93758</v>
      </c>
      <c r="O30" s="44">
        <f t="shared" si="4"/>
        <v>1081</v>
      </c>
      <c r="P30" s="44">
        <f t="shared" si="5"/>
        <v>-7328.5</v>
      </c>
      <c r="Q30" s="44">
        <f t="shared" si="5"/>
        <v>-487.5</v>
      </c>
      <c r="R30" s="44">
        <f t="shared" si="7"/>
        <v>620.9139072847682</v>
      </c>
      <c r="S30" s="44">
        <f t="shared" si="6"/>
        <v>7.158940397350993</v>
      </c>
    </row>
    <row r="31" spans="1:19" ht="15">
      <c r="A31" s="6" t="s">
        <v>75</v>
      </c>
      <c r="B31" s="7">
        <v>81843</v>
      </c>
      <c r="C31" s="7">
        <v>559</v>
      </c>
      <c r="D31" s="7">
        <v>82402</v>
      </c>
      <c r="E31" s="7">
        <v>77074</v>
      </c>
      <c r="F31" s="7">
        <v>0</v>
      </c>
      <c r="G31" s="7">
        <v>77074</v>
      </c>
      <c r="H31" s="8">
        <f t="shared" si="0"/>
        <v>-5.8270102513348725</v>
      </c>
      <c r="I31" s="8">
        <f t="shared" si="1"/>
        <v>-100</v>
      </c>
      <c r="J31" s="9">
        <f t="shared" si="2"/>
        <v>-6.465862479066042</v>
      </c>
      <c r="L31" s="44">
        <f t="shared" si="3"/>
        <v>40921.5</v>
      </c>
      <c r="M31" s="44">
        <f t="shared" si="3"/>
        <v>279.5</v>
      </c>
      <c r="N31" s="44">
        <f t="shared" si="4"/>
        <v>38537</v>
      </c>
      <c r="O31" s="44">
        <f t="shared" si="4"/>
        <v>0</v>
      </c>
      <c r="P31" s="44">
        <f t="shared" si="5"/>
        <v>-2384.5</v>
      </c>
      <c r="Q31" s="44">
        <f t="shared" si="5"/>
        <v>-279.5</v>
      </c>
      <c r="R31" s="44">
        <f t="shared" si="7"/>
        <v>255.21192052980132</v>
      </c>
      <c r="S31" s="44">
        <f t="shared" si="6"/>
        <v>0</v>
      </c>
    </row>
    <row r="32" spans="1:19" ht="15">
      <c r="A32" s="10" t="s">
        <v>55</v>
      </c>
      <c r="B32" s="3">
        <v>0</v>
      </c>
      <c r="C32" s="3">
        <v>12199</v>
      </c>
      <c r="D32" s="3">
        <v>12199</v>
      </c>
      <c r="E32" s="3">
        <v>1351</v>
      </c>
      <c r="F32" s="3">
        <v>9222</v>
      </c>
      <c r="G32" s="3">
        <v>10573</v>
      </c>
      <c r="H32" s="4">
        <f t="shared" si="0"/>
        <v>0</v>
      </c>
      <c r="I32" s="4">
        <f t="shared" si="1"/>
        <v>-24.403639642593657</v>
      </c>
      <c r="J32" s="5">
        <f t="shared" si="2"/>
        <v>-13.328961390277891</v>
      </c>
      <c r="L32" s="44">
        <f t="shared" si="3"/>
        <v>0</v>
      </c>
      <c r="M32" s="44">
        <f t="shared" si="3"/>
        <v>6099.5</v>
      </c>
      <c r="N32" s="44">
        <f t="shared" si="4"/>
        <v>675.5</v>
      </c>
      <c r="O32" s="44">
        <f t="shared" si="4"/>
        <v>4611</v>
      </c>
      <c r="P32" s="44">
        <f t="shared" si="5"/>
        <v>675.5</v>
      </c>
      <c r="Q32" s="44">
        <f t="shared" si="5"/>
        <v>-1488.5</v>
      </c>
      <c r="R32" s="44">
        <f t="shared" si="7"/>
        <v>4.473509933774834</v>
      </c>
      <c r="S32" s="44">
        <f t="shared" si="6"/>
        <v>30.5364238410596</v>
      </c>
    </row>
    <row r="33" spans="1:19" ht="15">
      <c r="A33" s="6" t="s">
        <v>67</v>
      </c>
      <c r="B33" s="7">
        <v>20750</v>
      </c>
      <c r="C33" s="7">
        <v>0</v>
      </c>
      <c r="D33" s="7">
        <v>20750</v>
      </c>
      <c r="E33" s="7">
        <v>32489</v>
      </c>
      <c r="F33" s="7">
        <v>0</v>
      </c>
      <c r="G33" s="7">
        <v>32489</v>
      </c>
      <c r="H33" s="8">
        <f t="shared" si="0"/>
        <v>56.57349397590361</v>
      </c>
      <c r="I33" s="8">
        <f t="shared" si="1"/>
        <v>0</v>
      </c>
      <c r="J33" s="9">
        <f t="shared" si="2"/>
        <v>56.57349397590361</v>
      </c>
      <c r="L33" s="44">
        <f t="shared" si="3"/>
        <v>10375</v>
      </c>
      <c r="M33" s="44">
        <f t="shared" si="3"/>
        <v>0</v>
      </c>
      <c r="N33" s="44">
        <f t="shared" si="4"/>
        <v>16244.5</v>
      </c>
      <c r="O33" s="44">
        <f t="shared" si="4"/>
        <v>0</v>
      </c>
      <c r="P33" s="44">
        <f t="shared" si="5"/>
        <v>5869.5</v>
      </c>
      <c r="Q33" s="44">
        <f t="shared" si="5"/>
        <v>0</v>
      </c>
      <c r="R33" s="44">
        <f t="shared" si="7"/>
        <v>107.5794701986755</v>
      </c>
      <c r="S33" s="44">
        <f t="shared" si="6"/>
        <v>0</v>
      </c>
    </row>
    <row r="34" spans="1:19" ht="15">
      <c r="A34" s="10" t="s">
        <v>28</v>
      </c>
      <c r="B34" s="3">
        <v>223350</v>
      </c>
      <c r="C34" s="3">
        <v>45206</v>
      </c>
      <c r="D34" s="3">
        <v>268556</v>
      </c>
      <c r="E34" s="3">
        <v>249550</v>
      </c>
      <c r="F34" s="3">
        <v>3865</v>
      </c>
      <c r="G34" s="3">
        <v>253415</v>
      </c>
      <c r="H34" s="4">
        <f t="shared" si="0"/>
        <v>11.730467875531676</v>
      </c>
      <c r="I34" s="4">
        <f t="shared" si="1"/>
        <v>-91.45024996681856</v>
      </c>
      <c r="J34" s="5">
        <f t="shared" si="2"/>
        <v>-5.637930264079</v>
      </c>
      <c r="L34" s="44">
        <f t="shared" si="3"/>
        <v>111675</v>
      </c>
      <c r="M34" s="44">
        <f t="shared" si="3"/>
        <v>22603</v>
      </c>
      <c r="N34" s="44">
        <f t="shared" si="4"/>
        <v>124775</v>
      </c>
      <c r="O34" s="44">
        <f t="shared" si="4"/>
        <v>1932.5</v>
      </c>
      <c r="P34" s="44">
        <f t="shared" si="5"/>
        <v>13100</v>
      </c>
      <c r="Q34" s="44">
        <f t="shared" si="5"/>
        <v>-20670.5</v>
      </c>
      <c r="R34" s="44">
        <f t="shared" si="7"/>
        <v>826.3245033112582</v>
      </c>
      <c r="S34" s="44">
        <f t="shared" si="6"/>
        <v>12.798013245033113</v>
      </c>
    </row>
    <row r="35" spans="1:19" ht="15">
      <c r="A35" s="6" t="s">
        <v>66</v>
      </c>
      <c r="B35" s="7">
        <v>55004</v>
      </c>
      <c r="C35" s="7">
        <v>169</v>
      </c>
      <c r="D35" s="7">
        <v>55173</v>
      </c>
      <c r="E35" s="7">
        <v>48609</v>
      </c>
      <c r="F35" s="7">
        <v>0</v>
      </c>
      <c r="G35" s="7">
        <v>48609</v>
      </c>
      <c r="H35" s="8">
        <f t="shared" si="0"/>
        <v>-11.62642716893317</v>
      </c>
      <c r="I35" s="8">
        <f t="shared" si="1"/>
        <v>-100</v>
      </c>
      <c r="J35" s="9">
        <f t="shared" si="2"/>
        <v>-11.897123593061824</v>
      </c>
      <c r="L35" s="44">
        <f t="shared" si="3"/>
        <v>27502</v>
      </c>
      <c r="M35" s="44">
        <f t="shared" si="3"/>
        <v>84.5</v>
      </c>
      <c r="N35" s="44">
        <f t="shared" si="4"/>
        <v>24304.5</v>
      </c>
      <c r="O35" s="44">
        <f t="shared" si="4"/>
        <v>0</v>
      </c>
      <c r="P35" s="44">
        <f t="shared" si="5"/>
        <v>-3197.5</v>
      </c>
      <c r="Q35" s="44">
        <f t="shared" si="5"/>
        <v>-84.5</v>
      </c>
      <c r="R35" s="44">
        <f t="shared" si="7"/>
        <v>160.9569536423841</v>
      </c>
      <c r="S35" s="44">
        <f t="shared" si="6"/>
        <v>0</v>
      </c>
    </row>
    <row r="36" spans="1:19" ht="15">
      <c r="A36" s="10" t="s">
        <v>29</v>
      </c>
      <c r="B36" s="3">
        <v>17715</v>
      </c>
      <c r="C36" s="3">
        <v>4242</v>
      </c>
      <c r="D36" s="3">
        <v>21957</v>
      </c>
      <c r="E36" s="3">
        <v>8541</v>
      </c>
      <c r="F36" s="3">
        <v>906</v>
      </c>
      <c r="G36" s="3">
        <v>9447</v>
      </c>
      <c r="H36" s="4">
        <f t="shared" si="0"/>
        <v>-51.786621507197296</v>
      </c>
      <c r="I36" s="4">
        <f t="shared" si="1"/>
        <v>-78.64214992927863</v>
      </c>
      <c r="J36" s="5">
        <f t="shared" si="2"/>
        <v>-56.97499658423282</v>
      </c>
      <c r="L36" s="44">
        <f t="shared" si="3"/>
        <v>8857.5</v>
      </c>
      <c r="M36" s="44">
        <f t="shared" si="3"/>
        <v>2121</v>
      </c>
      <c r="N36" s="44">
        <f t="shared" si="4"/>
        <v>4270.5</v>
      </c>
      <c r="O36" s="44">
        <f t="shared" si="4"/>
        <v>453</v>
      </c>
      <c r="P36" s="44">
        <f t="shared" si="5"/>
        <v>-4587</v>
      </c>
      <c r="Q36" s="44">
        <f t="shared" si="5"/>
        <v>-1668</v>
      </c>
      <c r="R36" s="44">
        <f t="shared" si="7"/>
        <v>28.281456953642383</v>
      </c>
      <c r="S36" s="44">
        <f t="shared" si="6"/>
        <v>3</v>
      </c>
    </row>
    <row r="37" spans="1:19" ht="15">
      <c r="A37" s="6" t="s">
        <v>30</v>
      </c>
      <c r="B37" s="7">
        <v>59178</v>
      </c>
      <c r="C37" s="7">
        <v>458</v>
      </c>
      <c r="D37" s="7">
        <v>59636</v>
      </c>
      <c r="E37" s="7">
        <v>45828</v>
      </c>
      <c r="F37" s="7">
        <v>0</v>
      </c>
      <c r="G37" s="7">
        <v>45828</v>
      </c>
      <c r="H37" s="8">
        <f t="shared" si="0"/>
        <v>-22.55905910980432</v>
      </c>
      <c r="I37" s="8">
        <f t="shared" si="1"/>
        <v>-100</v>
      </c>
      <c r="J37" s="9">
        <f t="shared" si="2"/>
        <v>-23.153799718290966</v>
      </c>
      <c r="L37" s="44">
        <f t="shared" si="3"/>
        <v>29589</v>
      </c>
      <c r="M37" s="44">
        <f t="shared" si="3"/>
        <v>229</v>
      </c>
      <c r="N37" s="44">
        <f t="shared" si="4"/>
        <v>22914</v>
      </c>
      <c r="O37" s="44">
        <f t="shared" si="4"/>
        <v>0</v>
      </c>
      <c r="P37" s="44">
        <f t="shared" si="5"/>
        <v>-6675</v>
      </c>
      <c r="Q37" s="44">
        <f t="shared" si="5"/>
        <v>-229</v>
      </c>
      <c r="R37" s="44">
        <f t="shared" si="7"/>
        <v>151.74834437086093</v>
      </c>
      <c r="S37" s="44">
        <f t="shared" si="6"/>
        <v>0</v>
      </c>
    </row>
    <row r="38" spans="1:19" ht="15">
      <c r="A38" s="10" t="s">
        <v>31</v>
      </c>
      <c r="B38" s="3">
        <v>139228</v>
      </c>
      <c r="C38" s="3">
        <v>219</v>
      </c>
      <c r="D38" s="3">
        <v>139447</v>
      </c>
      <c r="E38" s="3">
        <v>156012</v>
      </c>
      <c r="F38" s="3">
        <v>0</v>
      </c>
      <c r="G38" s="3">
        <v>156012</v>
      </c>
      <c r="H38" s="4">
        <f t="shared" si="0"/>
        <v>12.055046398712904</v>
      </c>
      <c r="I38" s="4">
        <f t="shared" si="1"/>
        <v>-100</v>
      </c>
      <c r="J38" s="5">
        <f t="shared" si="2"/>
        <v>11.879065164542801</v>
      </c>
      <c r="L38" s="44">
        <f t="shared" si="3"/>
        <v>69614</v>
      </c>
      <c r="M38" s="44">
        <f t="shared" si="3"/>
        <v>109.5</v>
      </c>
      <c r="N38" s="44">
        <f t="shared" si="4"/>
        <v>78006</v>
      </c>
      <c r="O38" s="44">
        <f t="shared" si="4"/>
        <v>0</v>
      </c>
      <c r="P38" s="44">
        <f t="shared" si="5"/>
        <v>8392</v>
      </c>
      <c r="Q38" s="44">
        <f t="shared" si="5"/>
        <v>-109.5</v>
      </c>
      <c r="R38" s="44">
        <f t="shared" si="7"/>
        <v>516.5960264900663</v>
      </c>
      <c r="S38" s="44">
        <f t="shared" si="6"/>
        <v>0</v>
      </c>
    </row>
    <row r="39" spans="1:19" ht="15">
      <c r="A39" s="6" t="s">
        <v>32</v>
      </c>
      <c r="B39" s="7">
        <v>13413</v>
      </c>
      <c r="C39" s="7">
        <v>1377</v>
      </c>
      <c r="D39" s="7">
        <v>14790</v>
      </c>
      <c r="E39" s="7">
        <v>5951</v>
      </c>
      <c r="F39" s="7">
        <v>0</v>
      </c>
      <c r="G39" s="7">
        <v>5951</v>
      </c>
      <c r="H39" s="8">
        <f t="shared" si="0"/>
        <v>-55.63259524342056</v>
      </c>
      <c r="I39" s="8">
        <f t="shared" si="1"/>
        <v>-100</v>
      </c>
      <c r="J39" s="9">
        <f t="shared" si="2"/>
        <v>-59.76335361730899</v>
      </c>
      <c r="L39" s="44">
        <f t="shared" si="3"/>
        <v>6706.5</v>
      </c>
      <c r="M39" s="44">
        <f t="shared" si="3"/>
        <v>688.5</v>
      </c>
      <c r="N39" s="44">
        <f t="shared" si="4"/>
        <v>2975.5</v>
      </c>
      <c r="O39" s="44">
        <f t="shared" si="4"/>
        <v>0</v>
      </c>
      <c r="P39" s="44">
        <f t="shared" si="5"/>
        <v>-3731</v>
      </c>
      <c r="Q39" s="44">
        <f t="shared" si="5"/>
        <v>-688.5</v>
      </c>
      <c r="R39" s="44">
        <f t="shared" si="7"/>
        <v>19.705298013245034</v>
      </c>
      <c r="S39" s="44">
        <f t="shared" si="6"/>
        <v>0</v>
      </c>
    </row>
    <row r="40" spans="1:19" ht="15">
      <c r="A40" s="10" t="s">
        <v>33</v>
      </c>
      <c r="B40" s="3">
        <v>414636</v>
      </c>
      <c r="C40" s="3">
        <v>67863</v>
      </c>
      <c r="D40" s="3">
        <v>482499</v>
      </c>
      <c r="E40" s="3">
        <v>372440</v>
      </c>
      <c r="F40" s="3">
        <v>44235</v>
      </c>
      <c r="G40" s="3">
        <v>416675</v>
      </c>
      <c r="H40" s="4">
        <f t="shared" si="0"/>
        <v>-10.176636857388168</v>
      </c>
      <c r="I40" s="4">
        <f t="shared" si="1"/>
        <v>-34.817205251757215</v>
      </c>
      <c r="J40" s="5">
        <f t="shared" si="2"/>
        <v>-13.642308066959725</v>
      </c>
      <c r="L40" s="44">
        <f t="shared" si="3"/>
        <v>207318</v>
      </c>
      <c r="M40" s="44">
        <f t="shared" si="3"/>
        <v>33931.5</v>
      </c>
      <c r="N40" s="44">
        <f t="shared" si="4"/>
        <v>186220</v>
      </c>
      <c r="O40" s="44">
        <f t="shared" si="4"/>
        <v>22117.5</v>
      </c>
      <c r="P40" s="44">
        <f t="shared" si="5"/>
        <v>-21098</v>
      </c>
      <c r="Q40" s="44">
        <f t="shared" si="5"/>
        <v>-11814</v>
      </c>
      <c r="R40" s="44">
        <f t="shared" si="7"/>
        <v>1233.2450331125829</v>
      </c>
      <c r="S40" s="44">
        <f t="shared" si="6"/>
        <v>146.47350993377484</v>
      </c>
    </row>
    <row r="41" spans="1:19" ht="15">
      <c r="A41" s="6" t="s">
        <v>34</v>
      </c>
      <c r="B41" s="7">
        <v>10512</v>
      </c>
      <c r="C41" s="7">
        <v>1067</v>
      </c>
      <c r="D41" s="7">
        <v>11579</v>
      </c>
      <c r="E41" s="7">
        <v>0</v>
      </c>
      <c r="F41" s="7">
        <v>0</v>
      </c>
      <c r="G41" s="7">
        <v>0</v>
      </c>
      <c r="H41" s="8">
        <f t="shared" si="0"/>
        <v>-100</v>
      </c>
      <c r="I41" s="8">
        <f t="shared" si="1"/>
        <v>-100</v>
      </c>
      <c r="J41" s="9">
        <f t="shared" si="2"/>
        <v>-100</v>
      </c>
      <c r="L41" s="44">
        <f t="shared" si="3"/>
        <v>5256</v>
      </c>
      <c r="M41" s="44">
        <f t="shared" si="3"/>
        <v>533.5</v>
      </c>
      <c r="N41" s="44">
        <f t="shared" si="4"/>
        <v>0</v>
      </c>
      <c r="O41" s="44">
        <f t="shared" si="4"/>
        <v>0</v>
      </c>
      <c r="P41" s="44">
        <f t="shared" si="5"/>
        <v>-5256</v>
      </c>
      <c r="Q41" s="44">
        <f t="shared" si="5"/>
        <v>-533.5</v>
      </c>
      <c r="R41" s="44">
        <f t="shared" si="7"/>
        <v>0</v>
      </c>
      <c r="S41" s="44">
        <f t="shared" si="6"/>
        <v>0</v>
      </c>
    </row>
    <row r="42" spans="1:19" ht="15">
      <c r="A42" s="10" t="s">
        <v>35</v>
      </c>
      <c r="B42" s="3">
        <v>185862</v>
      </c>
      <c r="C42" s="3">
        <v>21428</v>
      </c>
      <c r="D42" s="3">
        <v>207290</v>
      </c>
      <c r="E42" s="3">
        <v>155958</v>
      </c>
      <c r="F42" s="3">
        <v>6584</v>
      </c>
      <c r="G42" s="3">
        <v>162542</v>
      </c>
      <c r="H42" s="4">
        <f t="shared" si="0"/>
        <v>-16.089356619427317</v>
      </c>
      <c r="I42" s="4">
        <f t="shared" si="1"/>
        <v>-69.27384730259473</v>
      </c>
      <c r="J42" s="5">
        <f t="shared" si="2"/>
        <v>-21.58714843938444</v>
      </c>
      <c r="L42" s="44">
        <f t="shared" si="3"/>
        <v>92931</v>
      </c>
      <c r="M42" s="44">
        <f t="shared" si="3"/>
        <v>10714</v>
      </c>
      <c r="N42" s="44">
        <f t="shared" si="4"/>
        <v>77979</v>
      </c>
      <c r="O42" s="44">
        <f t="shared" si="4"/>
        <v>3292</v>
      </c>
      <c r="P42" s="44">
        <f t="shared" si="5"/>
        <v>-14952</v>
      </c>
      <c r="Q42" s="44">
        <f t="shared" si="5"/>
        <v>-7422</v>
      </c>
      <c r="R42" s="44">
        <f t="shared" si="7"/>
        <v>516.4172185430464</v>
      </c>
      <c r="S42" s="44">
        <f t="shared" si="6"/>
        <v>21.801324503311257</v>
      </c>
    </row>
    <row r="43" spans="1:19" ht="15">
      <c r="A43" s="6" t="s">
        <v>36</v>
      </c>
      <c r="B43" s="7">
        <v>177950</v>
      </c>
      <c r="C43" s="7">
        <v>1684</v>
      </c>
      <c r="D43" s="7">
        <v>179634</v>
      </c>
      <c r="E43" s="7">
        <v>182256</v>
      </c>
      <c r="F43" s="7">
        <v>415</v>
      </c>
      <c r="G43" s="7">
        <v>182671</v>
      </c>
      <c r="H43" s="8">
        <f t="shared" si="0"/>
        <v>2.4197808373138523</v>
      </c>
      <c r="I43" s="8">
        <f t="shared" si="1"/>
        <v>-75.3562945368171</v>
      </c>
      <c r="J43" s="9">
        <f t="shared" si="2"/>
        <v>1.6906598973468272</v>
      </c>
      <c r="L43" s="44">
        <f t="shared" si="3"/>
        <v>88975</v>
      </c>
      <c r="M43" s="44">
        <f t="shared" si="3"/>
        <v>842</v>
      </c>
      <c r="N43" s="44">
        <f t="shared" si="4"/>
        <v>91128</v>
      </c>
      <c r="O43" s="44">
        <f t="shared" si="4"/>
        <v>207.5</v>
      </c>
      <c r="P43" s="44">
        <f t="shared" si="5"/>
        <v>2153</v>
      </c>
      <c r="Q43" s="44">
        <f t="shared" si="5"/>
        <v>-634.5</v>
      </c>
      <c r="R43" s="44">
        <f t="shared" si="7"/>
        <v>603.4966887417219</v>
      </c>
      <c r="S43" s="44">
        <f t="shared" si="6"/>
        <v>1.3741721854304636</v>
      </c>
    </row>
    <row r="44" spans="1:19" ht="15">
      <c r="A44" s="10" t="s">
        <v>37</v>
      </c>
      <c r="B44" s="3">
        <v>131033</v>
      </c>
      <c r="C44" s="3">
        <v>349</v>
      </c>
      <c r="D44" s="3">
        <v>131382</v>
      </c>
      <c r="E44" s="3">
        <v>188729</v>
      </c>
      <c r="F44" s="3">
        <v>0</v>
      </c>
      <c r="G44" s="3">
        <v>188729</v>
      </c>
      <c r="H44" s="4">
        <f t="shared" si="0"/>
        <v>44.03165614768799</v>
      </c>
      <c r="I44" s="4">
        <f t="shared" si="1"/>
        <v>-100</v>
      </c>
      <c r="J44" s="5">
        <f t="shared" si="2"/>
        <v>43.649053903883335</v>
      </c>
      <c r="L44" s="44">
        <f t="shared" si="3"/>
        <v>65516.5</v>
      </c>
      <c r="M44" s="44">
        <f t="shared" si="3"/>
        <v>174.5</v>
      </c>
      <c r="N44" s="44">
        <f t="shared" si="4"/>
        <v>94364.5</v>
      </c>
      <c r="O44" s="44">
        <f t="shared" si="4"/>
        <v>0</v>
      </c>
      <c r="P44" s="44">
        <f t="shared" si="5"/>
        <v>28848</v>
      </c>
      <c r="Q44" s="44">
        <f t="shared" si="5"/>
        <v>-174.5</v>
      </c>
      <c r="R44" s="44">
        <f t="shared" si="7"/>
        <v>624.9304635761589</v>
      </c>
      <c r="S44" s="44">
        <f t="shared" si="6"/>
        <v>0</v>
      </c>
    </row>
    <row r="45" spans="1:19" ht="15">
      <c r="A45" s="6" t="s">
        <v>69</v>
      </c>
      <c r="B45" s="7">
        <v>81393</v>
      </c>
      <c r="C45" s="7">
        <v>1131</v>
      </c>
      <c r="D45" s="7">
        <v>82524</v>
      </c>
      <c r="E45" s="7">
        <v>113890</v>
      </c>
      <c r="F45" s="7">
        <v>0</v>
      </c>
      <c r="G45" s="7">
        <v>113890</v>
      </c>
      <c r="H45" s="8">
        <f t="shared" si="0"/>
        <v>39.92603786566412</v>
      </c>
      <c r="I45" s="8">
        <f t="shared" si="1"/>
        <v>-100</v>
      </c>
      <c r="J45" s="9">
        <f t="shared" si="2"/>
        <v>38.008336968639426</v>
      </c>
      <c r="L45" s="44">
        <f t="shared" si="3"/>
        <v>40696.5</v>
      </c>
      <c r="M45" s="44">
        <f t="shared" si="3"/>
        <v>565.5</v>
      </c>
      <c r="N45" s="44">
        <f t="shared" si="4"/>
        <v>56945</v>
      </c>
      <c r="O45" s="44">
        <f t="shared" si="4"/>
        <v>0</v>
      </c>
      <c r="P45" s="44">
        <f t="shared" si="5"/>
        <v>16248.5</v>
      </c>
      <c r="Q45" s="44">
        <f t="shared" si="5"/>
        <v>-565.5</v>
      </c>
      <c r="R45" s="44">
        <f t="shared" si="7"/>
        <v>377.11920529801324</v>
      </c>
      <c r="S45" s="44">
        <f t="shared" si="6"/>
        <v>0</v>
      </c>
    </row>
    <row r="46" spans="1:19" ht="15">
      <c r="A46" s="10" t="s">
        <v>38</v>
      </c>
      <c r="B46" s="3">
        <v>87214</v>
      </c>
      <c r="C46" s="3">
        <v>1516</v>
      </c>
      <c r="D46" s="3">
        <v>88730</v>
      </c>
      <c r="E46" s="3">
        <v>37930</v>
      </c>
      <c r="F46" s="3">
        <v>7953</v>
      </c>
      <c r="G46" s="3">
        <v>45883</v>
      </c>
      <c r="H46" s="4">
        <f t="shared" si="0"/>
        <v>-56.50927603366432</v>
      </c>
      <c r="I46" s="4">
        <f t="shared" si="1"/>
        <v>424.60422163588396</v>
      </c>
      <c r="J46" s="5">
        <f t="shared" si="2"/>
        <v>-48.2891919305759</v>
      </c>
      <c r="L46" s="44">
        <f t="shared" si="3"/>
        <v>43607</v>
      </c>
      <c r="M46" s="44">
        <f t="shared" si="3"/>
        <v>758</v>
      </c>
      <c r="N46" s="44">
        <f t="shared" si="4"/>
        <v>18965</v>
      </c>
      <c r="O46" s="44">
        <f t="shared" si="4"/>
        <v>3976.5</v>
      </c>
      <c r="P46" s="44">
        <f t="shared" si="5"/>
        <v>-24642</v>
      </c>
      <c r="Q46" s="44">
        <f t="shared" si="5"/>
        <v>3218.5</v>
      </c>
      <c r="R46" s="44">
        <f t="shared" si="7"/>
        <v>125.59602649006622</v>
      </c>
      <c r="S46" s="44">
        <f t="shared" si="6"/>
        <v>26.334437086092716</v>
      </c>
    </row>
    <row r="47" spans="1:19" ht="15">
      <c r="A47" s="6" t="s">
        <v>39</v>
      </c>
      <c r="B47" s="7">
        <v>199723</v>
      </c>
      <c r="C47" s="7">
        <v>5017</v>
      </c>
      <c r="D47" s="7">
        <v>204740</v>
      </c>
      <c r="E47" s="7">
        <v>181657</v>
      </c>
      <c r="F47" s="7">
        <v>0</v>
      </c>
      <c r="G47" s="7">
        <v>181657</v>
      </c>
      <c r="H47" s="8">
        <f t="shared" si="0"/>
        <v>-9.045528056358055</v>
      </c>
      <c r="I47" s="8">
        <f t="shared" si="1"/>
        <v>-100</v>
      </c>
      <c r="J47" s="9">
        <f t="shared" si="2"/>
        <v>-11.274299111067695</v>
      </c>
      <c r="L47" s="44">
        <f t="shared" si="3"/>
        <v>99861.5</v>
      </c>
      <c r="M47" s="44">
        <f t="shared" si="3"/>
        <v>2508.5</v>
      </c>
      <c r="N47" s="44">
        <f t="shared" si="4"/>
        <v>90828.5</v>
      </c>
      <c r="O47" s="44">
        <f t="shared" si="4"/>
        <v>0</v>
      </c>
      <c r="P47" s="44">
        <f t="shared" si="5"/>
        <v>-9033</v>
      </c>
      <c r="Q47" s="44">
        <f t="shared" si="5"/>
        <v>-2508.5</v>
      </c>
      <c r="R47" s="44">
        <f t="shared" si="7"/>
        <v>601.5132450331126</v>
      </c>
      <c r="S47" s="44">
        <f t="shared" si="6"/>
        <v>0</v>
      </c>
    </row>
    <row r="48" spans="1:19" ht="15">
      <c r="A48" s="10" t="s">
        <v>40</v>
      </c>
      <c r="B48" s="3">
        <v>304573</v>
      </c>
      <c r="C48" s="3">
        <v>27266</v>
      </c>
      <c r="D48" s="3">
        <v>331839</v>
      </c>
      <c r="E48" s="3">
        <v>287118</v>
      </c>
      <c r="F48" s="3">
        <v>17568</v>
      </c>
      <c r="G48" s="3">
        <v>304686</v>
      </c>
      <c r="H48" s="4">
        <f t="shared" si="0"/>
        <v>-5.730974183529072</v>
      </c>
      <c r="I48" s="4">
        <f t="shared" si="1"/>
        <v>-35.56810679967725</v>
      </c>
      <c r="J48" s="5">
        <f t="shared" si="2"/>
        <v>-8.182582517425619</v>
      </c>
      <c r="L48" s="44">
        <f t="shared" si="3"/>
        <v>152286.5</v>
      </c>
      <c r="M48" s="44">
        <f t="shared" si="3"/>
        <v>13633</v>
      </c>
      <c r="N48" s="44">
        <f t="shared" si="4"/>
        <v>143559</v>
      </c>
      <c r="O48" s="44">
        <f t="shared" si="4"/>
        <v>8784</v>
      </c>
      <c r="P48" s="44">
        <f t="shared" si="5"/>
        <v>-8727.5</v>
      </c>
      <c r="Q48" s="44">
        <f t="shared" si="5"/>
        <v>-4849</v>
      </c>
      <c r="R48" s="44">
        <f t="shared" si="7"/>
        <v>950.7218543046357</v>
      </c>
      <c r="S48" s="44">
        <f t="shared" si="6"/>
        <v>58.17218543046358</v>
      </c>
    </row>
    <row r="49" spans="1:19" ht="15">
      <c r="A49" s="6" t="s">
        <v>41</v>
      </c>
      <c r="B49" s="7">
        <v>8502</v>
      </c>
      <c r="C49" s="7">
        <v>0</v>
      </c>
      <c r="D49" s="7">
        <v>8502</v>
      </c>
      <c r="E49" s="7">
        <v>13490</v>
      </c>
      <c r="F49" s="7">
        <v>0</v>
      </c>
      <c r="G49" s="7">
        <v>13490</v>
      </c>
      <c r="H49" s="8">
        <f t="shared" si="0"/>
        <v>58.668548576805456</v>
      </c>
      <c r="I49" s="8">
        <f t="shared" si="1"/>
        <v>0</v>
      </c>
      <c r="J49" s="9">
        <f t="shared" si="2"/>
        <v>58.668548576805456</v>
      </c>
      <c r="L49" s="44">
        <f t="shared" si="3"/>
        <v>4251</v>
      </c>
      <c r="M49" s="44">
        <f t="shared" si="3"/>
        <v>0</v>
      </c>
      <c r="N49" s="44">
        <f t="shared" si="4"/>
        <v>6745</v>
      </c>
      <c r="O49" s="44">
        <f t="shared" si="4"/>
        <v>0</v>
      </c>
      <c r="P49" s="44">
        <f t="shared" si="5"/>
        <v>2494</v>
      </c>
      <c r="Q49" s="44">
        <f t="shared" si="5"/>
        <v>0</v>
      </c>
      <c r="R49" s="44">
        <f t="shared" si="7"/>
        <v>44.66887417218543</v>
      </c>
      <c r="S49" s="44">
        <f t="shared" si="6"/>
        <v>0</v>
      </c>
    </row>
    <row r="50" spans="1:19" ht="15">
      <c r="A50" s="10" t="s">
        <v>42</v>
      </c>
      <c r="B50" s="3">
        <v>29738</v>
      </c>
      <c r="C50" s="3">
        <v>0</v>
      </c>
      <c r="D50" s="3">
        <v>29738</v>
      </c>
      <c r="E50" s="3">
        <v>12307</v>
      </c>
      <c r="F50" s="3">
        <v>0</v>
      </c>
      <c r="G50" s="3">
        <v>12307</v>
      </c>
      <c r="H50" s="4">
        <f t="shared" si="0"/>
        <v>-58.6152397605757</v>
      </c>
      <c r="I50" s="4">
        <f t="shared" si="1"/>
        <v>0</v>
      </c>
      <c r="J50" s="5">
        <f t="shared" si="2"/>
        <v>-58.6152397605757</v>
      </c>
      <c r="L50" s="44">
        <f t="shared" si="3"/>
        <v>14869</v>
      </c>
      <c r="M50" s="44">
        <f t="shared" si="3"/>
        <v>0</v>
      </c>
      <c r="N50" s="44">
        <f t="shared" si="4"/>
        <v>6153.5</v>
      </c>
      <c r="O50" s="44">
        <f t="shared" si="4"/>
        <v>0</v>
      </c>
      <c r="P50" s="44">
        <f t="shared" si="5"/>
        <v>-8715.5</v>
      </c>
      <c r="Q50" s="44">
        <f t="shared" si="5"/>
        <v>0</v>
      </c>
      <c r="R50" s="44">
        <f t="shared" si="7"/>
        <v>40.75165562913907</v>
      </c>
      <c r="S50" s="44">
        <f t="shared" si="6"/>
        <v>0</v>
      </c>
    </row>
    <row r="51" spans="1:19" ht="15">
      <c r="A51" s="6" t="s">
        <v>43</v>
      </c>
      <c r="B51" s="7">
        <v>96734</v>
      </c>
      <c r="C51" s="7">
        <v>3214</v>
      </c>
      <c r="D51" s="7">
        <v>99948</v>
      </c>
      <c r="E51" s="7">
        <v>109892</v>
      </c>
      <c r="F51" s="7">
        <v>475</v>
      </c>
      <c r="G51" s="7">
        <v>110367</v>
      </c>
      <c r="H51" s="8">
        <f t="shared" si="0"/>
        <v>13.602249467612214</v>
      </c>
      <c r="I51" s="8">
        <f t="shared" si="1"/>
        <v>-85.22090852520225</v>
      </c>
      <c r="J51" s="9">
        <f t="shared" si="2"/>
        <v>10.424420698763356</v>
      </c>
      <c r="L51" s="44">
        <f t="shared" si="3"/>
        <v>48367</v>
      </c>
      <c r="M51" s="44">
        <f t="shared" si="3"/>
        <v>1607</v>
      </c>
      <c r="N51" s="44">
        <f t="shared" si="4"/>
        <v>54946</v>
      </c>
      <c r="O51" s="44">
        <f t="shared" si="4"/>
        <v>237.5</v>
      </c>
      <c r="P51" s="44">
        <f t="shared" si="5"/>
        <v>6579</v>
      </c>
      <c r="Q51" s="44">
        <f t="shared" si="5"/>
        <v>-1369.5</v>
      </c>
      <c r="R51" s="44">
        <f t="shared" si="7"/>
        <v>363.88079470198676</v>
      </c>
      <c r="S51" s="44">
        <f t="shared" si="6"/>
        <v>1.5728476821192052</v>
      </c>
    </row>
    <row r="52" spans="1:19" ht="15">
      <c r="A52" s="10" t="s">
        <v>73</v>
      </c>
      <c r="B52" s="3">
        <v>161043</v>
      </c>
      <c r="C52" s="3">
        <v>5785</v>
      </c>
      <c r="D52" s="3">
        <v>166828</v>
      </c>
      <c r="E52" s="3">
        <v>176558</v>
      </c>
      <c r="F52" s="3">
        <v>0</v>
      </c>
      <c r="G52" s="3">
        <v>176558</v>
      </c>
      <c r="H52" s="4">
        <f t="shared" si="0"/>
        <v>9.634072887365486</v>
      </c>
      <c r="I52" s="4">
        <f t="shared" si="1"/>
        <v>-100</v>
      </c>
      <c r="J52" s="5">
        <f t="shared" si="2"/>
        <v>5.832354281055937</v>
      </c>
      <c r="L52" s="44">
        <f t="shared" si="3"/>
        <v>80521.5</v>
      </c>
      <c r="M52" s="44">
        <f t="shared" si="3"/>
        <v>2892.5</v>
      </c>
      <c r="N52" s="44">
        <f t="shared" si="4"/>
        <v>88279</v>
      </c>
      <c r="O52" s="44">
        <f t="shared" si="4"/>
        <v>0</v>
      </c>
      <c r="P52" s="44">
        <f t="shared" si="5"/>
        <v>7757.5</v>
      </c>
      <c r="Q52" s="44">
        <f t="shared" si="5"/>
        <v>-2892.5</v>
      </c>
      <c r="R52" s="44">
        <f t="shared" si="7"/>
        <v>584.6291390728477</v>
      </c>
      <c r="S52" s="44">
        <f t="shared" si="6"/>
        <v>0</v>
      </c>
    </row>
    <row r="53" spans="1:19" ht="15">
      <c r="A53" s="6" t="s">
        <v>44</v>
      </c>
      <c r="B53" s="7">
        <v>73186</v>
      </c>
      <c r="C53" s="7">
        <v>0</v>
      </c>
      <c r="D53" s="7">
        <v>73186</v>
      </c>
      <c r="E53" s="7">
        <v>106987</v>
      </c>
      <c r="F53" s="7">
        <v>0</v>
      </c>
      <c r="G53" s="7">
        <v>106987</v>
      </c>
      <c r="H53" s="8">
        <f t="shared" si="0"/>
        <v>46.18506271691307</v>
      </c>
      <c r="I53" s="8">
        <f t="shared" si="1"/>
        <v>0</v>
      </c>
      <c r="J53" s="9">
        <f t="shared" si="2"/>
        <v>46.18506271691307</v>
      </c>
      <c r="L53" s="44">
        <f t="shared" si="3"/>
        <v>36593</v>
      </c>
      <c r="M53" s="44">
        <f t="shared" si="3"/>
        <v>0</v>
      </c>
      <c r="N53" s="44">
        <f t="shared" si="4"/>
        <v>53493.5</v>
      </c>
      <c r="O53" s="44">
        <f t="shared" si="4"/>
        <v>0</v>
      </c>
      <c r="P53" s="44">
        <f t="shared" si="5"/>
        <v>16900.5</v>
      </c>
      <c r="Q53" s="44">
        <f t="shared" si="5"/>
        <v>0</v>
      </c>
      <c r="R53" s="44">
        <f t="shared" si="7"/>
        <v>354.2615894039735</v>
      </c>
      <c r="S53" s="44">
        <f t="shared" si="6"/>
        <v>0</v>
      </c>
    </row>
    <row r="54" spans="1:19" ht="15">
      <c r="A54" s="10" t="s">
        <v>70</v>
      </c>
      <c r="B54" s="3">
        <v>17425</v>
      </c>
      <c r="C54" s="3">
        <v>321</v>
      </c>
      <c r="D54" s="3">
        <v>17746</v>
      </c>
      <c r="E54" s="3">
        <v>0</v>
      </c>
      <c r="F54" s="3">
        <v>286</v>
      </c>
      <c r="G54" s="3">
        <v>286</v>
      </c>
      <c r="H54" s="4">
        <f t="shared" si="0"/>
        <v>-100</v>
      </c>
      <c r="I54" s="4">
        <f t="shared" si="1"/>
        <v>-10.903426791277258</v>
      </c>
      <c r="J54" s="5">
        <f t="shared" si="2"/>
        <v>-98.38836920996282</v>
      </c>
      <c r="L54" s="44">
        <f t="shared" si="3"/>
        <v>8712.5</v>
      </c>
      <c r="M54" s="44">
        <f t="shared" si="3"/>
        <v>160.5</v>
      </c>
      <c r="N54" s="44">
        <f t="shared" si="4"/>
        <v>0</v>
      </c>
      <c r="O54" s="44">
        <f t="shared" si="4"/>
        <v>143</v>
      </c>
      <c r="P54" s="44">
        <f t="shared" si="5"/>
        <v>-8712.5</v>
      </c>
      <c r="Q54" s="44">
        <f t="shared" si="5"/>
        <v>-17.5</v>
      </c>
      <c r="R54" s="44">
        <f t="shared" si="7"/>
        <v>0</v>
      </c>
      <c r="S54" s="44">
        <f t="shared" si="6"/>
        <v>0.9470198675496688</v>
      </c>
    </row>
    <row r="55" spans="1:19" ht="15">
      <c r="A55" s="6" t="s">
        <v>45</v>
      </c>
      <c r="B55" s="7">
        <v>0</v>
      </c>
      <c r="C55" s="7">
        <v>0</v>
      </c>
      <c r="D55" s="7">
        <v>0</v>
      </c>
      <c r="E55" s="7">
        <v>0</v>
      </c>
      <c r="F55" s="7">
        <v>0</v>
      </c>
      <c r="G55" s="7">
        <v>0</v>
      </c>
      <c r="H55" s="8">
        <f t="shared" si="0"/>
        <v>0</v>
      </c>
      <c r="I55" s="8">
        <f t="shared" si="1"/>
        <v>0</v>
      </c>
      <c r="J55" s="9">
        <f t="shared" si="2"/>
        <v>0</v>
      </c>
      <c r="L55" s="44">
        <f t="shared" si="3"/>
        <v>0</v>
      </c>
      <c r="M55" s="44">
        <f t="shared" si="3"/>
        <v>0</v>
      </c>
      <c r="N55" s="44">
        <f t="shared" si="4"/>
        <v>0</v>
      </c>
      <c r="O55" s="44">
        <f t="shared" si="4"/>
        <v>0</v>
      </c>
      <c r="P55" s="44">
        <f t="shared" si="5"/>
        <v>0</v>
      </c>
      <c r="Q55" s="44">
        <f t="shared" si="5"/>
        <v>0</v>
      </c>
      <c r="R55" s="44">
        <f t="shared" si="7"/>
        <v>0</v>
      </c>
      <c r="S55" s="44">
        <f t="shared" si="6"/>
        <v>0</v>
      </c>
    </row>
    <row r="56" spans="1:19" ht="15">
      <c r="A56" s="10" t="s">
        <v>46</v>
      </c>
      <c r="B56" s="3">
        <v>6792</v>
      </c>
      <c r="C56" s="3">
        <v>708</v>
      </c>
      <c r="D56" s="3">
        <v>7500</v>
      </c>
      <c r="E56" s="3">
        <v>0</v>
      </c>
      <c r="F56" s="3">
        <v>0</v>
      </c>
      <c r="G56" s="3">
        <v>0</v>
      </c>
      <c r="H56" s="4">
        <f t="shared" si="0"/>
        <v>-100</v>
      </c>
      <c r="I56" s="4">
        <f t="shared" si="1"/>
        <v>-100</v>
      </c>
      <c r="J56" s="5">
        <f t="shared" si="2"/>
        <v>-100</v>
      </c>
      <c r="L56" s="44">
        <f t="shared" si="3"/>
        <v>3396</v>
      </c>
      <c r="M56" s="44">
        <f t="shared" si="3"/>
        <v>354</v>
      </c>
      <c r="N56" s="44">
        <f t="shared" si="4"/>
        <v>0</v>
      </c>
      <c r="O56" s="44">
        <f t="shared" si="4"/>
        <v>0</v>
      </c>
      <c r="P56" s="44">
        <f t="shared" si="5"/>
        <v>-3396</v>
      </c>
      <c r="Q56" s="44">
        <f t="shared" si="5"/>
        <v>-354</v>
      </c>
      <c r="R56" s="44">
        <f t="shared" si="7"/>
        <v>0</v>
      </c>
      <c r="S56" s="44">
        <f t="shared" si="6"/>
        <v>0</v>
      </c>
    </row>
    <row r="57" spans="1:19" ht="15">
      <c r="A57" s="6" t="s">
        <v>47</v>
      </c>
      <c r="B57" s="7">
        <v>307755</v>
      </c>
      <c r="C57" s="7">
        <v>1064</v>
      </c>
      <c r="D57" s="7">
        <v>308819</v>
      </c>
      <c r="E57" s="7">
        <v>457013</v>
      </c>
      <c r="F57" s="7">
        <v>0</v>
      </c>
      <c r="G57" s="7">
        <v>457013</v>
      </c>
      <c r="H57" s="8">
        <f t="shared" si="0"/>
        <v>48.4989683352017</v>
      </c>
      <c r="I57" s="8">
        <f t="shared" si="1"/>
        <v>-100</v>
      </c>
      <c r="J57" s="9">
        <f t="shared" si="2"/>
        <v>47.9873323856369</v>
      </c>
      <c r="L57" s="44">
        <f t="shared" si="3"/>
        <v>153877.5</v>
      </c>
      <c r="M57" s="44">
        <f t="shared" si="3"/>
        <v>532</v>
      </c>
      <c r="N57" s="44">
        <f t="shared" si="4"/>
        <v>228506.5</v>
      </c>
      <c r="O57" s="44">
        <f t="shared" si="4"/>
        <v>0</v>
      </c>
      <c r="P57" s="44">
        <f t="shared" si="5"/>
        <v>74629</v>
      </c>
      <c r="Q57" s="44">
        <f t="shared" si="5"/>
        <v>-532</v>
      </c>
      <c r="R57" s="44">
        <f t="shared" si="7"/>
        <v>1513.2880794701987</v>
      </c>
      <c r="S57" s="44">
        <f t="shared" si="6"/>
        <v>0</v>
      </c>
    </row>
    <row r="58" spans="1:19" ht="15">
      <c r="A58" s="10" t="s">
        <v>56</v>
      </c>
      <c r="B58" s="3">
        <v>9605</v>
      </c>
      <c r="C58" s="3">
        <v>4849</v>
      </c>
      <c r="D58" s="3">
        <v>14454</v>
      </c>
      <c r="E58" s="3">
        <v>580</v>
      </c>
      <c r="F58" s="3">
        <v>61</v>
      </c>
      <c r="G58" s="3">
        <v>641</v>
      </c>
      <c r="H58" s="4">
        <f t="shared" si="0"/>
        <v>-93.9614783966684</v>
      </c>
      <c r="I58" s="4">
        <f t="shared" si="1"/>
        <v>-98.7420086615797</v>
      </c>
      <c r="J58" s="5">
        <f t="shared" si="2"/>
        <v>-95.56524145565241</v>
      </c>
      <c r="L58" s="44">
        <f t="shared" si="3"/>
        <v>4802.5</v>
      </c>
      <c r="M58" s="44">
        <f t="shared" si="3"/>
        <v>2424.5</v>
      </c>
      <c r="N58" s="44">
        <f t="shared" si="4"/>
        <v>290</v>
      </c>
      <c r="O58" s="44">
        <f t="shared" si="4"/>
        <v>30.5</v>
      </c>
      <c r="P58" s="44">
        <f t="shared" si="5"/>
        <v>-4512.5</v>
      </c>
      <c r="Q58" s="44">
        <f t="shared" si="5"/>
        <v>-2394</v>
      </c>
      <c r="R58" s="44">
        <f t="shared" si="7"/>
        <v>1.9205298013245033</v>
      </c>
      <c r="S58" s="44">
        <f t="shared" si="6"/>
        <v>0.20198675496688742</v>
      </c>
    </row>
    <row r="59" spans="1:19" ht="15">
      <c r="A59" s="6" t="s">
        <v>57</v>
      </c>
      <c r="B59" s="7">
        <v>2683</v>
      </c>
      <c r="C59" s="7">
        <v>0</v>
      </c>
      <c r="D59" s="7">
        <v>2683</v>
      </c>
      <c r="E59" s="7">
        <v>0</v>
      </c>
      <c r="F59" s="7">
        <v>1549</v>
      </c>
      <c r="G59" s="7">
        <v>1549</v>
      </c>
      <c r="H59" s="8">
        <f t="shared" si="0"/>
        <v>-100</v>
      </c>
      <c r="I59" s="8">
        <f t="shared" si="1"/>
        <v>0</v>
      </c>
      <c r="J59" s="9">
        <f t="shared" si="2"/>
        <v>-42.26612001490869</v>
      </c>
      <c r="L59" s="44">
        <f t="shared" si="3"/>
        <v>1341.5</v>
      </c>
      <c r="M59" s="44">
        <f t="shared" si="3"/>
        <v>0</v>
      </c>
      <c r="N59" s="44">
        <f t="shared" si="4"/>
        <v>0</v>
      </c>
      <c r="O59" s="44">
        <f t="shared" si="4"/>
        <v>774.5</v>
      </c>
      <c r="P59" s="44">
        <f t="shared" si="5"/>
        <v>-1341.5</v>
      </c>
      <c r="Q59" s="44">
        <f t="shared" si="5"/>
        <v>774.5</v>
      </c>
      <c r="R59" s="44">
        <f t="shared" si="7"/>
        <v>0</v>
      </c>
      <c r="S59" s="44">
        <f t="shared" si="6"/>
        <v>5.129139072847682</v>
      </c>
    </row>
    <row r="60" spans="1:19" ht="15">
      <c r="A60" s="11" t="s">
        <v>48</v>
      </c>
      <c r="B60" s="12">
        <f aca="true" t="shared" si="8" ref="B60:G60">+B61-SUM(B59+B58+B32+B20+B10+B6+B5)</f>
        <v>11958598</v>
      </c>
      <c r="C60" s="12">
        <f t="shared" si="8"/>
        <v>2262642</v>
      </c>
      <c r="D60" s="12">
        <f t="shared" si="8"/>
        <v>14221240</v>
      </c>
      <c r="E60" s="12">
        <f t="shared" si="8"/>
        <v>11325769</v>
      </c>
      <c r="F60" s="12">
        <f t="shared" si="8"/>
        <v>1904186</v>
      </c>
      <c r="G60" s="12">
        <f t="shared" si="8"/>
        <v>13229955</v>
      </c>
      <c r="H60" s="13">
        <f aca="true" t="shared" si="9" ref="H60:J61">+_xlfn.IFERROR(((E60-B60)/B60)*100,0)</f>
        <v>-5.29183270480369</v>
      </c>
      <c r="I60" s="13">
        <f t="shared" si="9"/>
        <v>-15.842364810694754</v>
      </c>
      <c r="J60" s="13">
        <f t="shared" si="9"/>
        <v>-6.970454053233051</v>
      </c>
      <c r="L60" s="45">
        <f t="shared" si="3"/>
        <v>5979299</v>
      </c>
      <c r="M60" s="45">
        <f t="shared" si="3"/>
        <v>1131321</v>
      </c>
      <c r="N60" s="45">
        <f t="shared" si="4"/>
        <v>5662884.5</v>
      </c>
      <c r="O60" s="45">
        <f t="shared" si="4"/>
        <v>952093</v>
      </c>
      <c r="P60" s="45">
        <f t="shared" si="5"/>
        <v>-316414.5</v>
      </c>
      <c r="Q60" s="45">
        <f t="shared" si="5"/>
        <v>-179228</v>
      </c>
      <c r="R60" s="45">
        <f>N60/151</f>
        <v>37502.546357615895</v>
      </c>
      <c r="S60" s="45">
        <f>O60/151</f>
        <v>6305.251655629139</v>
      </c>
    </row>
    <row r="61" spans="1:19" ht="15">
      <c r="A61" s="14" t="s">
        <v>49</v>
      </c>
      <c r="B61" s="15">
        <f aca="true" t="shared" si="10" ref="B61:G61">SUM(B4:B59)</f>
        <v>19485764</v>
      </c>
      <c r="C61" s="15">
        <f t="shared" si="10"/>
        <v>14202514</v>
      </c>
      <c r="D61" s="15">
        <f t="shared" si="10"/>
        <v>33688278</v>
      </c>
      <c r="E61" s="15">
        <f t="shared" si="10"/>
        <v>18496492</v>
      </c>
      <c r="F61" s="15">
        <f t="shared" si="10"/>
        <v>10912735</v>
      </c>
      <c r="G61" s="15">
        <f t="shared" si="10"/>
        <v>29409227</v>
      </c>
      <c r="H61" s="16">
        <f t="shared" si="9"/>
        <v>-5.076896138124223</v>
      </c>
      <c r="I61" s="16">
        <f t="shared" si="9"/>
        <v>-23.1633568535824</v>
      </c>
      <c r="J61" s="16">
        <f t="shared" si="9"/>
        <v>-12.701898862268948</v>
      </c>
      <c r="L61" s="46">
        <f t="shared" si="3"/>
        <v>9742882</v>
      </c>
      <c r="M61" s="46">
        <f t="shared" si="3"/>
        <v>7101257</v>
      </c>
      <c r="N61" s="46">
        <f t="shared" si="4"/>
        <v>9248246</v>
      </c>
      <c r="O61" s="46">
        <f t="shared" si="4"/>
        <v>5456367.5</v>
      </c>
      <c r="P61" s="46">
        <f t="shared" si="5"/>
        <v>-494636</v>
      </c>
      <c r="Q61" s="46">
        <f t="shared" si="5"/>
        <v>-1644889.5</v>
      </c>
      <c r="R61" s="46">
        <f>N61/151</f>
        <v>61246.66225165563</v>
      </c>
      <c r="S61" s="46">
        <f>O61/151</f>
        <v>36134.884105960264</v>
      </c>
    </row>
    <row r="62" spans="1:10" ht="15">
      <c r="A62" s="11" t="s">
        <v>59</v>
      </c>
      <c r="B62" s="12"/>
      <c r="C62" s="12"/>
      <c r="D62" s="12">
        <v>64055</v>
      </c>
      <c r="E62" s="12"/>
      <c r="F62" s="12"/>
      <c r="G62" s="12">
        <v>23964</v>
      </c>
      <c r="H62" s="13"/>
      <c r="I62" s="13"/>
      <c r="J62" s="13">
        <f>+_xlfn.IFERROR(((G62-D62)/D62)*100,0)</f>
        <v>-62.58840059324018</v>
      </c>
    </row>
    <row r="63" spans="1:10" ht="15">
      <c r="A63" s="11" t="s">
        <v>60</v>
      </c>
      <c r="B63" s="12"/>
      <c r="C63" s="12"/>
      <c r="D63" s="32">
        <v>4638</v>
      </c>
      <c r="E63" s="12"/>
      <c r="F63" s="12"/>
      <c r="G63" s="12">
        <v>8</v>
      </c>
      <c r="H63" s="13"/>
      <c r="I63" s="13"/>
      <c r="J63" s="13">
        <f>+_xlfn.IFERROR(((G63-D63)/D63)*100,0)</f>
        <v>-99.82751185855973</v>
      </c>
    </row>
    <row r="64" spans="1:10" ht="15.75" thickBot="1">
      <c r="A64" s="18" t="s">
        <v>61</v>
      </c>
      <c r="B64" s="19"/>
      <c r="C64" s="19"/>
      <c r="D64" s="19">
        <f>+D62+D63</f>
        <v>68693</v>
      </c>
      <c r="E64" s="19"/>
      <c r="F64" s="19"/>
      <c r="G64" s="19">
        <f>+G62+G63</f>
        <v>23972</v>
      </c>
      <c r="H64" s="62">
        <f>+_xlfn.IFERROR(((G64-D64)/D64)*100,0)</f>
        <v>-65.10270333221726</v>
      </c>
      <c r="I64" s="62"/>
      <c r="J64" s="63"/>
    </row>
    <row r="65" spans="1:10" ht="15.75" thickBot="1">
      <c r="A65" s="20" t="s">
        <v>62</v>
      </c>
      <c r="B65" s="33"/>
      <c r="C65" s="33"/>
      <c r="D65" s="33">
        <f>+D61+D64</f>
        <v>33756971</v>
      </c>
      <c r="E65" s="21"/>
      <c r="F65" s="21"/>
      <c r="G65" s="21">
        <f>+G61+G64</f>
        <v>29433199</v>
      </c>
      <c r="H65" s="51">
        <f>+_xlfn.IFERROR(((G65-D65)/D65)*100,0)</f>
        <v>-12.808530717995994</v>
      </c>
      <c r="I65" s="51"/>
      <c r="J65" s="52"/>
    </row>
    <row r="66" spans="1:10" ht="49.5" customHeight="1">
      <c r="A66" s="53" t="s">
        <v>71</v>
      </c>
      <c r="B66" s="53"/>
      <c r="C66" s="53"/>
      <c r="D66" s="53"/>
      <c r="E66" s="53"/>
      <c r="F66" s="53"/>
      <c r="G66" s="53"/>
      <c r="H66" s="53"/>
      <c r="I66" s="53"/>
      <c r="J66" s="53"/>
    </row>
    <row r="67" ht="15">
      <c r="A67" s="40" t="s">
        <v>72</v>
      </c>
    </row>
  </sheetData>
  <sheetProtection/>
  <mergeCells count="14">
    <mergeCell ref="H65:J65"/>
    <mergeCell ref="A66:J66"/>
    <mergeCell ref="A1:J1"/>
    <mergeCell ref="A2:A3"/>
    <mergeCell ref="B2:D2"/>
    <mergeCell ref="E2:G2"/>
    <mergeCell ref="H2:J2"/>
    <mergeCell ref="H64:J64"/>
    <mergeCell ref="L1:S1"/>
    <mergeCell ref="L2:Q2"/>
    <mergeCell ref="R2:S3"/>
    <mergeCell ref="L3:M3"/>
    <mergeCell ref="N3:O3"/>
    <mergeCell ref="P3:Q3"/>
  </mergeCells>
  <conditionalFormatting sqref="H8:J59">
    <cfRule type="cellIs" priority="1" dxfId="27" operator="equal">
      <formula>0</formula>
    </cfRule>
  </conditionalFormatting>
  <conditionalFormatting sqref="H4:J5">
    <cfRule type="cellIs" priority="5" dxfId="27" operator="equal">
      <formula>0</formula>
    </cfRule>
  </conditionalFormatting>
  <conditionalFormatting sqref="B4:G5">
    <cfRule type="cellIs" priority="6" dxfId="27" operator="equal">
      <formula>0</formula>
    </cfRule>
  </conditionalFormatting>
  <conditionalFormatting sqref="B6:G7">
    <cfRule type="cellIs" priority="4" dxfId="27" operator="equal">
      <formula>0</formula>
    </cfRule>
  </conditionalFormatting>
  <conditionalFormatting sqref="H6:J7">
    <cfRule type="cellIs" priority="3" dxfId="27" operator="equal">
      <formula>0</formula>
    </cfRule>
  </conditionalFormatting>
  <conditionalFormatting sqref="B8:G59">
    <cfRule type="cellIs" priority="2" dxfId="27"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1">
      <selection activeCell="B4" sqref="B4:G59"/>
    </sheetView>
  </sheetViews>
  <sheetFormatPr defaultColWidth="9.140625" defaultRowHeight="15"/>
  <cols>
    <col min="1" max="1" width="34.00390625" style="0" bestFit="1" customWidth="1"/>
    <col min="2" max="10" width="14.28125" style="0" customWidth="1"/>
  </cols>
  <sheetData>
    <row r="1" spans="1:10" ht="24.75" customHeight="1">
      <c r="A1" s="54" t="s">
        <v>63</v>
      </c>
      <c r="B1" s="55"/>
      <c r="C1" s="55"/>
      <c r="D1" s="55"/>
      <c r="E1" s="55"/>
      <c r="F1" s="55"/>
      <c r="G1" s="55"/>
      <c r="H1" s="55"/>
      <c r="I1" s="55"/>
      <c r="J1" s="56"/>
    </row>
    <row r="2" spans="1:10" ht="27" customHeight="1">
      <c r="A2" s="57" t="s">
        <v>1</v>
      </c>
      <c r="B2" s="59" t="s">
        <v>76</v>
      </c>
      <c r="C2" s="59"/>
      <c r="D2" s="59"/>
      <c r="E2" s="59" t="s">
        <v>77</v>
      </c>
      <c r="F2" s="59"/>
      <c r="G2" s="59"/>
      <c r="H2" s="60" t="s">
        <v>74</v>
      </c>
      <c r="I2" s="60"/>
      <c r="J2" s="61"/>
    </row>
    <row r="3" spans="1:10" ht="15">
      <c r="A3" s="58"/>
      <c r="B3" s="1" t="s">
        <v>2</v>
      </c>
      <c r="C3" s="1" t="s">
        <v>3</v>
      </c>
      <c r="D3" s="1" t="s">
        <v>4</v>
      </c>
      <c r="E3" s="1" t="s">
        <v>2</v>
      </c>
      <c r="F3" s="1" t="s">
        <v>3</v>
      </c>
      <c r="G3" s="1" t="s">
        <v>4</v>
      </c>
      <c r="H3" s="1" t="s">
        <v>2</v>
      </c>
      <c r="I3" s="1" t="s">
        <v>3</v>
      </c>
      <c r="J3" s="2" t="s">
        <v>4</v>
      </c>
    </row>
    <row r="4" spans="1:10" ht="15">
      <c r="A4" s="10" t="s">
        <v>5</v>
      </c>
      <c r="B4" s="3">
        <v>34</v>
      </c>
      <c r="C4" s="3">
        <v>8157</v>
      </c>
      <c r="D4" s="3">
        <v>8191</v>
      </c>
      <c r="E4" s="3">
        <v>150</v>
      </c>
      <c r="F4" s="3">
        <v>8549</v>
      </c>
      <c r="G4" s="3">
        <v>8699</v>
      </c>
      <c r="H4" s="4">
        <f aca="true" t="shared" si="0" ref="H4:J5">+_xlfn.IFERROR(((E4-B4)/B4)*100,)</f>
        <v>341.1764705882353</v>
      </c>
      <c r="I4" s="4">
        <f t="shared" si="0"/>
        <v>4.805688365820767</v>
      </c>
      <c r="J4" s="5">
        <f t="shared" si="0"/>
        <v>6.201928946404591</v>
      </c>
    </row>
    <row r="5" spans="1:10" ht="15">
      <c r="A5" s="6" t="s">
        <v>68</v>
      </c>
      <c r="B5" s="7">
        <v>21526</v>
      </c>
      <c r="C5" s="7">
        <v>64728</v>
      </c>
      <c r="D5" s="7">
        <v>86254</v>
      </c>
      <c r="E5" s="7">
        <v>20249</v>
      </c>
      <c r="F5" s="7">
        <v>59055</v>
      </c>
      <c r="G5" s="7">
        <v>79304</v>
      </c>
      <c r="H5" s="8">
        <f t="shared" si="0"/>
        <v>-5.9323608659295735</v>
      </c>
      <c r="I5" s="8">
        <f t="shared" si="0"/>
        <v>-8.764367816091955</v>
      </c>
      <c r="J5" s="9">
        <f t="shared" si="0"/>
        <v>-8.057597328819533</v>
      </c>
    </row>
    <row r="6" spans="1:10" ht="15">
      <c r="A6" s="10" t="s">
        <v>52</v>
      </c>
      <c r="B6" s="3">
        <v>27851</v>
      </c>
      <c r="C6" s="3">
        <v>19212</v>
      </c>
      <c r="D6" s="3">
        <v>47063</v>
      </c>
      <c r="E6" s="3">
        <v>33258</v>
      </c>
      <c r="F6" s="3">
        <v>18534</v>
      </c>
      <c r="G6" s="3">
        <v>51792</v>
      </c>
      <c r="H6" s="43">
        <f aca="true" t="shared" si="1" ref="H6:H59">+_xlfn.IFERROR(((E6-B6)/B6)*100,)</f>
        <v>19.414024631072493</v>
      </c>
      <c r="I6" s="4">
        <f aca="true" t="shared" si="2" ref="I6:I59">+_xlfn.IFERROR(((F6-C6)/C6)*100,)</f>
        <v>-3.529044347282948</v>
      </c>
      <c r="J6" s="5">
        <f aca="true" t="shared" si="3" ref="J6:J59">+_xlfn.IFERROR(((G6-D6)/D6)*100,)</f>
        <v>10.048233219301787</v>
      </c>
    </row>
    <row r="7" spans="1:10" ht="15">
      <c r="A7" s="6" t="s">
        <v>6</v>
      </c>
      <c r="B7" s="7">
        <v>14534</v>
      </c>
      <c r="C7" s="7">
        <v>3449</v>
      </c>
      <c r="D7" s="7">
        <v>17983</v>
      </c>
      <c r="E7" s="7">
        <v>13109</v>
      </c>
      <c r="F7" s="7">
        <v>1985</v>
      </c>
      <c r="G7" s="7">
        <v>15094</v>
      </c>
      <c r="H7" s="8">
        <f t="shared" si="1"/>
        <v>-9.804596119444062</v>
      </c>
      <c r="I7" s="8">
        <f t="shared" si="2"/>
        <v>-42.4470861119165</v>
      </c>
      <c r="J7" s="9">
        <f t="shared" si="3"/>
        <v>-16.06517266307068</v>
      </c>
    </row>
    <row r="8" spans="1:10" ht="15">
      <c r="A8" s="10" t="s">
        <v>7</v>
      </c>
      <c r="B8" s="3">
        <v>12068</v>
      </c>
      <c r="C8" s="3">
        <v>2696</v>
      </c>
      <c r="D8" s="3">
        <v>14764</v>
      </c>
      <c r="E8" s="3">
        <v>11840</v>
      </c>
      <c r="F8" s="3">
        <v>1868</v>
      </c>
      <c r="G8" s="3">
        <v>13708</v>
      </c>
      <c r="H8" s="4">
        <f t="shared" si="1"/>
        <v>-1.88929400066291</v>
      </c>
      <c r="I8" s="4">
        <f t="shared" si="2"/>
        <v>-30.712166172106826</v>
      </c>
      <c r="J8" s="5">
        <f t="shared" si="3"/>
        <v>-7.1525331888377135</v>
      </c>
    </row>
    <row r="9" spans="1:10" ht="15">
      <c r="A9" s="6" t="s">
        <v>8</v>
      </c>
      <c r="B9" s="7">
        <v>8408</v>
      </c>
      <c r="C9" s="7">
        <v>7388</v>
      </c>
      <c r="D9" s="7">
        <v>15796</v>
      </c>
      <c r="E9" s="7">
        <v>8605</v>
      </c>
      <c r="F9" s="7">
        <v>9269</v>
      </c>
      <c r="G9" s="7">
        <v>17874</v>
      </c>
      <c r="H9" s="8">
        <f t="shared" si="1"/>
        <v>2.343006660323501</v>
      </c>
      <c r="I9" s="8">
        <f t="shared" si="2"/>
        <v>25.460205739036272</v>
      </c>
      <c r="J9" s="9">
        <f t="shared" si="3"/>
        <v>13.155229171942265</v>
      </c>
    </row>
    <row r="10" spans="1:10" ht="15">
      <c r="A10" s="10" t="s">
        <v>53</v>
      </c>
      <c r="B10" s="3">
        <v>538</v>
      </c>
      <c r="C10" s="3">
        <v>97</v>
      </c>
      <c r="D10" s="3">
        <v>635</v>
      </c>
      <c r="E10" s="3">
        <v>697</v>
      </c>
      <c r="F10" s="3">
        <v>219</v>
      </c>
      <c r="G10" s="3">
        <v>916</v>
      </c>
      <c r="H10" s="4">
        <f t="shared" si="1"/>
        <v>29.55390334572491</v>
      </c>
      <c r="I10" s="4">
        <f t="shared" si="2"/>
        <v>125.77319587628865</v>
      </c>
      <c r="J10" s="5">
        <f t="shared" si="3"/>
        <v>44.25196850393701</v>
      </c>
    </row>
    <row r="11" spans="1:10" ht="15">
      <c r="A11" s="6" t="s">
        <v>9</v>
      </c>
      <c r="B11" s="7">
        <v>1159</v>
      </c>
      <c r="C11" s="7">
        <v>41</v>
      </c>
      <c r="D11" s="7">
        <v>1200</v>
      </c>
      <c r="E11" s="7">
        <v>2021</v>
      </c>
      <c r="F11" s="7">
        <v>349</v>
      </c>
      <c r="G11" s="7">
        <v>2370</v>
      </c>
      <c r="H11" s="8">
        <f t="shared" si="1"/>
        <v>74.37446074201898</v>
      </c>
      <c r="I11" s="8">
        <f t="shared" si="2"/>
        <v>751.2195121951219</v>
      </c>
      <c r="J11" s="9">
        <f t="shared" si="3"/>
        <v>97.5</v>
      </c>
    </row>
    <row r="12" spans="1:10" ht="15">
      <c r="A12" s="10" t="s">
        <v>10</v>
      </c>
      <c r="B12" s="3">
        <v>1449</v>
      </c>
      <c r="C12" s="3">
        <v>0</v>
      </c>
      <c r="D12" s="3">
        <v>1449</v>
      </c>
      <c r="E12" s="3">
        <v>2436</v>
      </c>
      <c r="F12" s="3">
        <v>260</v>
      </c>
      <c r="G12" s="3">
        <v>2696</v>
      </c>
      <c r="H12" s="4">
        <f t="shared" si="1"/>
        <v>68.11594202898551</v>
      </c>
      <c r="I12" s="4">
        <f t="shared" si="2"/>
        <v>0</v>
      </c>
      <c r="J12" s="5">
        <f t="shared" si="3"/>
        <v>86.05935127674258</v>
      </c>
    </row>
    <row r="13" spans="1:10" ht="15">
      <c r="A13" s="6" t="s">
        <v>11</v>
      </c>
      <c r="B13" s="7">
        <v>5879</v>
      </c>
      <c r="C13" s="7">
        <v>1030</v>
      </c>
      <c r="D13" s="7">
        <v>6909</v>
      </c>
      <c r="E13" s="7">
        <v>6167</v>
      </c>
      <c r="F13" s="7">
        <v>400</v>
      </c>
      <c r="G13" s="7">
        <v>6567</v>
      </c>
      <c r="H13" s="8">
        <f t="shared" si="1"/>
        <v>4.898792311617622</v>
      </c>
      <c r="I13" s="8">
        <f t="shared" si="2"/>
        <v>-61.165048543689316</v>
      </c>
      <c r="J13" s="9">
        <f t="shared" si="3"/>
        <v>-4.950065132435953</v>
      </c>
    </row>
    <row r="14" spans="1:10" ht="15">
      <c r="A14" s="10" t="s">
        <v>12</v>
      </c>
      <c r="B14" s="3">
        <v>3948</v>
      </c>
      <c r="C14" s="3">
        <v>129</v>
      </c>
      <c r="D14" s="3">
        <v>4077</v>
      </c>
      <c r="E14" s="3">
        <v>4690</v>
      </c>
      <c r="F14" s="3">
        <v>40</v>
      </c>
      <c r="G14" s="3">
        <v>4730</v>
      </c>
      <c r="H14" s="4">
        <f t="shared" si="1"/>
        <v>18.79432624113475</v>
      </c>
      <c r="I14" s="4">
        <f t="shared" si="2"/>
        <v>-68.9922480620155</v>
      </c>
      <c r="J14" s="5">
        <f t="shared" si="3"/>
        <v>16.016678930586213</v>
      </c>
    </row>
    <row r="15" spans="1:10" ht="15">
      <c r="A15" s="6" t="s">
        <v>13</v>
      </c>
      <c r="B15" s="7">
        <v>1116</v>
      </c>
      <c r="C15" s="7">
        <v>16</v>
      </c>
      <c r="D15" s="7">
        <v>1132</v>
      </c>
      <c r="E15" s="7">
        <v>1866</v>
      </c>
      <c r="F15" s="7">
        <v>11</v>
      </c>
      <c r="G15" s="7">
        <v>1877</v>
      </c>
      <c r="H15" s="8">
        <f t="shared" si="1"/>
        <v>67.20430107526882</v>
      </c>
      <c r="I15" s="8">
        <f t="shared" si="2"/>
        <v>-31.25</v>
      </c>
      <c r="J15" s="9">
        <f t="shared" si="3"/>
        <v>65.81272084805654</v>
      </c>
    </row>
    <row r="16" spans="1:10" ht="15">
      <c r="A16" s="10" t="s">
        <v>14</v>
      </c>
      <c r="B16" s="3">
        <v>3305</v>
      </c>
      <c r="C16" s="3">
        <v>490</v>
      </c>
      <c r="D16" s="3">
        <v>3795</v>
      </c>
      <c r="E16" s="3">
        <v>3758</v>
      </c>
      <c r="F16" s="3">
        <v>88</v>
      </c>
      <c r="G16" s="3">
        <v>3846</v>
      </c>
      <c r="H16" s="4">
        <f t="shared" si="1"/>
        <v>13.706505295007565</v>
      </c>
      <c r="I16" s="4">
        <f t="shared" si="2"/>
        <v>-82.0408163265306</v>
      </c>
      <c r="J16" s="5">
        <f t="shared" si="3"/>
        <v>1.3438735177865613</v>
      </c>
    </row>
    <row r="17" spans="1:10" ht="15">
      <c r="A17" s="6" t="s">
        <v>15</v>
      </c>
      <c r="B17" s="7">
        <v>364</v>
      </c>
      <c r="C17" s="7">
        <v>8</v>
      </c>
      <c r="D17" s="7">
        <v>372</v>
      </c>
      <c r="E17" s="7">
        <v>354</v>
      </c>
      <c r="F17" s="7">
        <v>0</v>
      </c>
      <c r="G17" s="7">
        <v>354</v>
      </c>
      <c r="H17" s="8">
        <f t="shared" si="1"/>
        <v>-2.7472527472527473</v>
      </c>
      <c r="I17" s="8">
        <f t="shared" si="2"/>
        <v>-100</v>
      </c>
      <c r="J17" s="9">
        <f t="shared" si="3"/>
        <v>-4.838709677419355</v>
      </c>
    </row>
    <row r="18" spans="1:10" ht="15">
      <c r="A18" s="10" t="s">
        <v>16</v>
      </c>
      <c r="B18" s="3">
        <v>479</v>
      </c>
      <c r="C18" s="3">
        <v>2</v>
      </c>
      <c r="D18" s="3">
        <v>481</v>
      </c>
      <c r="E18" s="3">
        <v>666</v>
      </c>
      <c r="F18" s="3">
        <v>0</v>
      </c>
      <c r="G18" s="3">
        <v>666</v>
      </c>
      <c r="H18" s="4">
        <f t="shared" si="1"/>
        <v>39.03966597077244</v>
      </c>
      <c r="I18" s="4">
        <f t="shared" si="2"/>
        <v>-100</v>
      </c>
      <c r="J18" s="5">
        <f t="shared" si="3"/>
        <v>38.46153846153847</v>
      </c>
    </row>
    <row r="19" spans="1:10" ht="15">
      <c r="A19" s="6" t="s">
        <v>17</v>
      </c>
      <c r="B19" s="7">
        <v>241</v>
      </c>
      <c r="C19" s="7">
        <v>21</v>
      </c>
      <c r="D19" s="7">
        <v>262</v>
      </c>
      <c r="E19" s="7">
        <v>222</v>
      </c>
      <c r="F19" s="7">
        <v>29</v>
      </c>
      <c r="G19" s="7">
        <v>251</v>
      </c>
      <c r="H19" s="8">
        <f t="shared" si="1"/>
        <v>-7.883817427385892</v>
      </c>
      <c r="I19" s="8">
        <f t="shared" si="2"/>
        <v>38.095238095238095</v>
      </c>
      <c r="J19" s="9">
        <f t="shared" si="3"/>
        <v>-4.198473282442748</v>
      </c>
    </row>
    <row r="20" spans="1:10" ht="15">
      <c r="A20" s="10" t="s">
        <v>54</v>
      </c>
      <c r="B20" s="3">
        <v>0</v>
      </c>
      <c r="C20" s="3">
        <v>0</v>
      </c>
      <c r="D20" s="3">
        <v>0</v>
      </c>
      <c r="E20" s="3">
        <v>0</v>
      </c>
      <c r="F20" s="3">
        <v>0</v>
      </c>
      <c r="G20" s="3">
        <v>0</v>
      </c>
      <c r="H20" s="4">
        <f t="shared" si="1"/>
        <v>0</v>
      </c>
      <c r="I20" s="4">
        <f t="shared" si="2"/>
        <v>0</v>
      </c>
      <c r="J20" s="5">
        <f t="shared" si="3"/>
        <v>0</v>
      </c>
    </row>
    <row r="21" spans="1:10" ht="15">
      <c r="A21" s="6" t="s">
        <v>18</v>
      </c>
      <c r="B21" s="7">
        <v>249</v>
      </c>
      <c r="C21" s="7">
        <v>17</v>
      </c>
      <c r="D21" s="7">
        <v>266</v>
      </c>
      <c r="E21" s="7">
        <v>367</v>
      </c>
      <c r="F21" s="7">
        <v>0</v>
      </c>
      <c r="G21" s="7">
        <v>367</v>
      </c>
      <c r="H21" s="8">
        <f t="shared" si="1"/>
        <v>47.389558232931726</v>
      </c>
      <c r="I21" s="8">
        <f t="shared" si="2"/>
        <v>-100</v>
      </c>
      <c r="J21" s="9">
        <f t="shared" si="3"/>
        <v>37.96992481203007</v>
      </c>
    </row>
    <row r="22" spans="1:10" ht="15">
      <c r="A22" s="10" t="s">
        <v>19</v>
      </c>
      <c r="B22" s="3">
        <v>0</v>
      </c>
      <c r="C22" s="3">
        <v>0</v>
      </c>
      <c r="D22" s="3">
        <v>0</v>
      </c>
      <c r="E22" s="3">
        <v>0</v>
      </c>
      <c r="F22" s="3">
        <v>0</v>
      </c>
      <c r="G22" s="3">
        <v>0</v>
      </c>
      <c r="H22" s="4">
        <f t="shared" si="1"/>
        <v>0</v>
      </c>
      <c r="I22" s="4">
        <f t="shared" si="2"/>
        <v>0</v>
      </c>
      <c r="J22" s="5">
        <f t="shared" si="3"/>
        <v>0</v>
      </c>
    </row>
    <row r="23" spans="1:10" ht="15">
      <c r="A23" s="6" t="s">
        <v>20</v>
      </c>
      <c r="B23" s="7">
        <v>756</v>
      </c>
      <c r="C23" s="7">
        <v>6</v>
      </c>
      <c r="D23" s="7">
        <v>762</v>
      </c>
      <c r="E23" s="7">
        <v>1222</v>
      </c>
      <c r="F23" s="7">
        <v>0</v>
      </c>
      <c r="G23" s="7">
        <v>1222</v>
      </c>
      <c r="H23" s="8">
        <f t="shared" si="1"/>
        <v>61.64021164021164</v>
      </c>
      <c r="I23" s="8">
        <f t="shared" si="2"/>
        <v>-100</v>
      </c>
      <c r="J23" s="9">
        <f t="shared" si="3"/>
        <v>60.367454068241464</v>
      </c>
    </row>
    <row r="24" spans="1:10" ht="15">
      <c r="A24" s="10" t="s">
        <v>21</v>
      </c>
      <c r="B24" s="3">
        <v>343</v>
      </c>
      <c r="C24" s="3">
        <v>2</v>
      </c>
      <c r="D24" s="3">
        <v>345</v>
      </c>
      <c r="E24" s="3">
        <v>390</v>
      </c>
      <c r="F24" s="3">
        <v>0</v>
      </c>
      <c r="G24" s="3">
        <v>390</v>
      </c>
      <c r="H24" s="4">
        <f t="shared" si="1"/>
        <v>13.702623906705538</v>
      </c>
      <c r="I24" s="4">
        <f t="shared" si="2"/>
        <v>-100</v>
      </c>
      <c r="J24" s="5">
        <f t="shared" si="3"/>
        <v>13.043478260869565</v>
      </c>
    </row>
    <row r="25" spans="1:10" ht="15">
      <c r="A25" s="6" t="s">
        <v>22</v>
      </c>
      <c r="B25" s="7">
        <v>379</v>
      </c>
      <c r="C25" s="7">
        <v>50</v>
      </c>
      <c r="D25" s="7">
        <v>429</v>
      </c>
      <c r="E25" s="7">
        <v>26</v>
      </c>
      <c r="F25" s="7">
        <v>0</v>
      </c>
      <c r="G25" s="7">
        <v>26</v>
      </c>
      <c r="H25" s="8">
        <f t="shared" si="1"/>
        <v>-93.13984168865436</v>
      </c>
      <c r="I25" s="8">
        <f t="shared" si="2"/>
        <v>-100</v>
      </c>
      <c r="J25" s="9">
        <f t="shared" si="3"/>
        <v>-93.93939393939394</v>
      </c>
    </row>
    <row r="26" spans="1:10" ht="15">
      <c r="A26" s="10" t="s">
        <v>23</v>
      </c>
      <c r="B26" s="3">
        <v>189</v>
      </c>
      <c r="C26" s="3">
        <v>8</v>
      </c>
      <c r="D26" s="3">
        <v>197</v>
      </c>
      <c r="E26" s="3">
        <v>252</v>
      </c>
      <c r="F26" s="3">
        <v>0</v>
      </c>
      <c r="G26" s="3">
        <v>252</v>
      </c>
      <c r="H26" s="4">
        <f t="shared" si="1"/>
        <v>33.33333333333333</v>
      </c>
      <c r="I26" s="4">
        <f t="shared" si="2"/>
        <v>-100</v>
      </c>
      <c r="J26" s="5">
        <f t="shared" si="3"/>
        <v>27.918781725888326</v>
      </c>
    </row>
    <row r="27" spans="1:10" ht="15">
      <c r="A27" s="6" t="s">
        <v>24</v>
      </c>
      <c r="B27" s="7">
        <v>0</v>
      </c>
      <c r="C27" s="7">
        <v>0</v>
      </c>
      <c r="D27" s="7">
        <v>0</v>
      </c>
      <c r="E27" s="7">
        <v>0</v>
      </c>
      <c r="F27" s="7">
        <v>0</v>
      </c>
      <c r="G27" s="7">
        <v>0</v>
      </c>
      <c r="H27" s="8">
        <f t="shared" si="1"/>
        <v>0</v>
      </c>
      <c r="I27" s="8">
        <f t="shared" si="2"/>
        <v>0</v>
      </c>
      <c r="J27" s="9">
        <f t="shared" si="3"/>
        <v>0</v>
      </c>
    </row>
    <row r="28" spans="1:10" ht="15">
      <c r="A28" s="10" t="s">
        <v>25</v>
      </c>
      <c r="B28" s="3">
        <v>902</v>
      </c>
      <c r="C28" s="3">
        <v>45</v>
      </c>
      <c r="D28" s="3">
        <v>947</v>
      </c>
      <c r="E28" s="3">
        <v>723</v>
      </c>
      <c r="F28" s="3">
        <v>22</v>
      </c>
      <c r="G28" s="3">
        <v>745</v>
      </c>
      <c r="H28" s="4">
        <f t="shared" si="1"/>
        <v>-19.844789356984478</v>
      </c>
      <c r="I28" s="4">
        <f t="shared" si="2"/>
        <v>-51.11111111111111</v>
      </c>
      <c r="J28" s="5">
        <f t="shared" si="3"/>
        <v>-21.330517423442448</v>
      </c>
    </row>
    <row r="29" spans="1:10" ht="15">
      <c r="A29" s="6" t="s">
        <v>26</v>
      </c>
      <c r="B29" s="7">
        <v>2468</v>
      </c>
      <c r="C29" s="7">
        <v>56</v>
      </c>
      <c r="D29" s="7">
        <v>2524</v>
      </c>
      <c r="E29" s="7">
        <v>2988</v>
      </c>
      <c r="F29" s="7">
        <v>31</v>
      </c>
      <c r="G29" s="7">
        <v>3019</v>
      </c>
      <c r="H29" s="8">
        <f t="shared" si="1"/>
        <v>21.06969205834684</v>
      </c>
      <c r="I29" s="8">
        <f t="shared" si="2"/>
        <v>-44.642857142857146</v>
      </c>
      <c r="J29" s="9">
        <f t="shared" si="3"/>
        <v>19.611727416798733</v>
      </c>
    </row>
    <row r="30" spans="1:10" ht="15">
      <c r="A30" s="10" t="s">
        <v>27</v>
      </c>
      <c r="B30" s="3">
        <v>1264</v>
      </c>
      <c r="C30" s="3">
        <v>22</v>
      </c>
      <c r="D30" s="3">
        <v>1286</v>
      </c>
      <c r="E30" s="3">
        <v>1412</v>
      </c>
      <c r="F30" s="3">
        <v>13</v>
      </c>
      <c r="G30" s="3">
        <v>1425</v>
      </c>
      <c r="H30" s="4">
        <f t="shared" si="1"/>
        <v>11.708860759493671</v>
      </c>
      <c r="I30" s="4">
        <f t="shared" si="2"/>
        <v>-40.909090909090914</v>
      </c>
      <c r="J30" s="5">
        <f t="shared" si="3"/>
        <v>10.808709175738725</v>
      </c>
    </row>
    <row r="31" spans="1:10" ht="15">
      <c r="A31" s="6" t="s">
        <v>75</v>
      </c>
      <c r="B31" s="7">
        <v>554</v>
      </c>
      <c r="C31" s="7">
        <v>3</v>
      </c>
      <c r="D31" s="7">
        <v>557</v>
      </c>
      <c r="E31" s="7">
        <v>677</v>
      </c>
      <c r="F31" s="7">
        <v>3</v>
      </c>
      <c r="G31" s="7">
        <v>680</v>
      </c>
      <c r="H31" s="8">
        <f t="shared" si="1"/>
        <v>22.20216606498195</v>
      </c>
      <c r="I31" s="8">
        <f t="shared" si="2"/>
        <v>0</v>
      </c>
      <c r="J31" s="9">
        <f t="shared" si="3"/>
        <v>22.082585278276483</v>
      </c>
    </row>
    <row r="32" spans="1:10" ht="15">
      <c r="A32" s="10" t="s">
        <v>55</v>
      </c>
      <c r="B32" s="3">
        <v>0</v>
      </c>
      <c r="C32" s="3">
        <v>77</v>
      </c>
      <c r="D32" s="3">
        <v>77</v>
      </c>
      <c r="E32" s="3">
        <v>16</v>
      </c>
      <c r="F32" s="3">
        <v>82</v>
      </c>
      <c r="G32" s="3">
        <v>98</v>
      </c>
      <c r="H32" s="4">
        <f t="shared" si="1"/>
        <v>0</v>
      </c>
      <c r="I32" s="4">
        <f t="shared" si="2"/>
        <v>6.493506493506493</v>
      </c>
      <c r="J32" s="5">
        <f t="shared" si="3"/>
        <v>27.27272727272727</v>
      </c>
    </row>
    <row r="33" spans="1:10" ht="15">
      <c r="A33" s="6" t="s">
        <v>67</v>
      </c>
      <c r="B33" s="7">
        <v>174</v>
      </c>
      <c r="C33" s="7">
        <v>0</v>
      </c>
      <c r="D33" s="7">
        <v>174</v>
      </c>
      <c r="E33" s="7">
        <v>250</v>
      </c>
      <c r="F33" s="7">
        <v>0</v>
      </c>
      <c r="G33" s="7">
        <v>250</v>
      </c>
      <c r="H33" s="8">
        <f t="shared" si="1"/>
        <v>43.67816091954023</v>
      </c>
      <c r="I33" s="8">
        <f t="shared" si="2"/>
        <v>0</v>
      </c>
      <c r="J33" s="9">
        <f t="shared" si="3"/>
        <v>43.67816091954023</v>
      </c>
    </row>
    <row r="34" spans="1:10" ht="15">
      <c r="A34" s="10" t="s">
        <v>28</v>
      </c>
      <c r="B34" s="3">
        <v>1533</v>
      </c>
      <c r="C34" s="3">
        <v>371</v>
      </c>
      <c r="D34" s="3">
        <v>1904</v>
      </c>
      <c r="E34" s="3">
        <v>2118</v>
      </c>
      <c r="F34" s="3">
        <v>60</v>
      </c>
      <c r="G34" s="3">
        <v>2178</v>
      </c>
      <c r="H34" s="4">
        <f t="shared" si="1"/>
        <v>38.16046966731898</v>
      </c>
      <c r="I34" s="4">
        <f t="shared" si="2"/>
        <v>-83.82749326145552</v>
      </c>
      <c r="J34" s="5">
        <f t="shared" si="3"/>
        <v>14.390756302521007</v>
      </c>
    </row>
    <row r="35" spans="1:10" ht="15">
      <c r="A35" s="6" t="s">
        <v>66</v>
      </c>
      <c r="B35" s="7">
        <v>361</v>
      </c>
      <c r="C35" s="7">
        <v>1</v>
      </c>
      <c r="D35" s="7">
        <v>362</v>
      </c>
      <c r="E35" s="7">
        <v>359</v>
      </c>
      <c r="F35" s="7">
        <v>0</v>
      </c>
      <c r="G35" s="7">
        <v>359</v>
      </c>
      <c r="H35" s="8">
        <f t="shared" si="1"/>
        <v>-0.554016620498615</v>
      </c>
      <c r="I35" s="8">
        <f t="shared" si="2"/>
        <v>-100</v>
      </c>
      <c r="J35" s="9">
        <f t="shared" si="3"/>
        <v>-0.8287292817679558</v>
      </c>
    </row>
    <row r="36" spans="1:10" ht="15">
      <c r="A36" s="10" t="s">
        <v>29</v>
      </c>
      <c r="B36" s="3">
        <v>134</v>
      </c>
      <c r="C36" s="3">
        <v>26</v>
      </c>
      <c r="D36" s="3">
        <v>160</v>
      </c>
      <c r="E36" s="3">
        <v>98</v>
      </c>
      <c r="F36" s="3">
        <v>8</v>
      </c>
      <c r="G36" s="3">
        <v>106</v>
      </c>
      <c r="H36" s="4">
        <f t="shared" si="1"/>
        <v>-26.865671641791046</v>
      </c>
      <c r="I36" s="4">
        <f t="shared" si="2"/>
        <v>-69.23076923076923</v>
      </c>
      <c r="J36" s="5">
        <f t="shared" si="3"/>
        <v>-33.75</v>
      </c>
    </row>
    <row r="37" spans="1:10" ht="15">
      <c r="A37" s="6" t="s">
        <v>30</v>
      </c>
      <c r="B37" s="7">
        <v>425</v>
      </c>
      <c r="C37" s="7">
        <v>6</v>
      </c>
      <c r="D37" s="7">
        <v>431</v>
      </c>
      <c r="E37" s="7">
        <v>404</v>
      </c>
      <c r="F37" s="7">
        <v>0</v>
      </c>
      <c r="G37" s="7">
        <v>404</v>
      </c>
      <c r="H37" s="8">
        <f t="shared" si="1"/>
        <v>-4.941176470588235</v>
      </c>
      <c r="I37" s="8">
        <f t="shared" si="2"/>
        <v>-100</v>
      </c>
      <c r="J37" s="9">
        <f t="shared" si="3"/>
        <v>-6.2645011600928076</v>
      </c>
    </row>
    <row r="38" spans="1:10" ht="15">
      <c r="A38" s="10" t="s">
        <v>31</v>
      </c>
      <c r="B38" s="3">
        <v>876</v>
      </c>
      <c r="C38" s="3">
        <v>2</v>
      </c>
      <c r="D38" s="3">
        <v>878</v>
      </c>
      <c r="E38" s="3">
        <v>1080</v>
      </c>
      <c r="F38" s="3">
        <v>0</v>
      </c>
      <c r="G38" s="3">
        <v>1080</v>
      </c>
      <c r="H38" s="4">
        <f t="shared" si="1"/>
        <v>23.28767123287671</v>
      </c>
      <c r="I38" s="4">
        <f t="shared" si="2"/>
        <v>-100</v>
      </c>
      <c r="J38" s="5">
        <f t="shared" si="3"/>
        <v>23.006833712984054</v>
      </c>
    </row>
    <row r="39" spans="1:10" ht="15">
      <c r="A39" s="6" t="s">
        <v>32</v>
      </c>
      <c r="B39" s="7">
        <v>107</v>
      </c>
      <c r="C39" s="7">
        <v>11</v>
      </c>
      <c r="D39" s="7">
        <v>118</v>
      </c>
      <c r="E39" s="7">
        <v>75</v>
      </c>
      <c r="F39" s="7">
        <v>0</v>
      </c>
      <c r="G39" s="7">
        <v>75</v>
      </c>
      <c r="H39" s="8">
        <f t="shared" si="1"/>
        <v>-29.906542056074763</v>
      </c>
      <c r="I39" s="8">
        <f t="shared" si="2"/>
        <v>-100</v>
      </c>
      <c r="J39" s="9">
        <f t="shared" si="3"/>
        <v>-36.440677966101696</v>
      </c>
    </row>
    <row r="40" spans="1:10" ht="15">
      <c r="A40" s="10" t="s">
        <v>33</v>
      </c>
      <c r="B40" s="3">
        <v>2804</v>
      </c>
      <c r="C40" s="3">
        <v>407</v>
      </c>
      <c r="D40" s="3">
        <v>3211</v>
      </c>
      <c r="E40" s="3">
        <v>2971</v>
      </c>
      <c r="F40" s="3">
        <v>388</v>
      </c>
      <c r="G40" s="3">
        <v>3359</v>
      </c>
      <c r="H40" s="4">
        <f t="shared" si="1"/>
        <v>5.955777460770328</v>
      </c>
      <c r="I40" s="4">
        <f t="shared" si="2"/>
        <v>-4.668304668304668</v>
      </c>
      <c r="J40" s="5">
        <f t="shared" si="3"/>
        <v>4.609156026160075</v>
      </c>
    </row>
    <row r="41" spans="1:10" ht="15">
      <c r="A41" s="6" t="s">
        <v>34</v>
      </c>
      <c r="B41" s="7">
        <v>74</v>
      </c>
      <c r="C41" s="7">
        <v>8</v>
      </c>
      <c r="D41" s="7">
        <v>82</v>
      </c>
      <c r="E41" s="7">
        <v>0</v>
      </c>
      <c r="F41" s="7">
        <v>0</v>
      </c>
      <c r="G41" s="7">
        <v>0</v>
      </c>
      <c r="H41" s="8">
        <f t="shared" si="1"/>
        <v>-100</v>
      </c>
      <c r="I41" s="8">
        <f t="shared" si="2"/>
        <v>-100</v>
      </c>
      <c r="J41" s="9">
        <f t="shared" si="3"/>
        <v>-100</v>
      </c>
    </row>
    <row r="42" spans="1:10" ht="15">
      <c r="A42" s="10" t="s">
        <v>35</v>
      </c>
      <c r="B42" s="3">
        <v>1253</v>
      </c>
      <c r="C42" s="3">
        <v>127</v>
      </c>
      <c r="D42" s="3">
        <v>1380</v>
      </c>
      <c r="E42" s="3">
        <v>1377</v>
      </c>
      <c r="F42" s="3">
        <v>75</v>
      </c>
      <c r="G42" s="3">
        <v>1452</v>
      </c>
      <c r="H42" s="4">
        <f t="shared" si="1"/>
        <v>9.896249002394255</v>
      </c>
      <c r="I42" s="4">
        <f t="shared" si="2"/>
        <v>-40.94488188976378</v>
      </c>
      <c r="J42" s="5">
        <f t="shared" si="3"/>
        <v>5.217391304347826</v>
      </c>
    </row>
    <row r="43" spans="1:10" ht="15">
      <c r="A43" s="6" t="s">
        <v>36</v>
      </c>
      <c r="B43" s="7">
        <v>1177</v>
      </c>
      <c r="C43" s="7">
        <v>15</v>
      </c>
      <c r="D43" s="7">
        <v>1192</v>
      </c>
      <c r="E43" s="7">
        <v>1418</v>
      </c>
      <c r="F43" s="7">
        <v>6</v>
      </c>
      <c r="G43" s="7">
        <v>1424</v>
      </c>
      <c r="H43" s="42">
        <f t="shared" si="1"/>
        <v>20.475785896346643</v>
      </c>
      <c r="I43" s="8">
        <f t="shared" si="2"/>
        <v>-60</v>
      </c>
      <c r="J43" s="9">
        <f t="shared" si="3"/>
        <v>19.463087248322147</v>
      </c>
    </row>
    <row r="44" spans="1:10" ht="15">
      <c r="A44" s="10" t="s">
        <v>37</v>
      </c>
      <c r="B44" s="3">
        <v>831</v>
      </c>
      <c r="C44" s="3">
        <v>3</v>
      </c>
      <c r="D44" s="3">
        <v>834</v>
      </c>
      <c r="E44" s="3">
        <v>1351</v>
      </c>
      <c r="F44" s="3">
        <v>2</v>
      </c>
      <c r="G44" s="3">
        <v>1353</v>
      </c>
      <c r="H44" s="4">
        <f t="shared" si="1"/>
        <v>62.57521058965102</v>
      </c>
      <c r="I44" s="4">
        <f t="shared" si="2"/>
        <v>-33.33333333333333</v>
      </c>
      <c r="J44" s="5">
        <f t="shared" si="3"/>
        <v>62.23021582733813</v>
      </c>
    </row>
    <row r="45" spans="1:10" ht="15">
      <c r="A45" s="6" t="s">
        <v>69</v>
      </c>
      <c r="B45" s="7">
        <v>510</v>
      </c>
      <c r="C45" s="7">
        <v>7</v>
      </c>
      <c r="D45" s="7">
        <v>517</v>
      </c>
      <c r="E45" s="7">
        <v>828</v>
      </c>
      <c r="F45" s="7">
        <v>0</v>
      </c>
      <c r="G45" s="7">
        <v>828</v>
      </c>
      <c r="H45" s="8">
        <f t="shared" si="1"/>
        <v>62.35294117647059</v>
      </c>
      <c r="I45" s="8">
        <f t="shared" si="2"/>
        <v>-100</v>
      </c>
      <c r="J45" s="9">
        <f t="shared" si="3"/>
        <v>60.154738878143135</v>
      </c>
    </row>
    <row r="46" spans="1:10" ht="15">
      <c r="A46" s="10" t="s">
        <v>38</v>
      </c>
      <c r="B46" s="3">
        <v>637</v>
      </c>
      <c r="C46" s="3">
        <v>11</v>
      </c>
      <c r="D46" s="3">
        <v>648</v>
      </c>
      <c r="E46" s="3">
        <v>400</v>
      </c>
      <c r="F46" s="3">
        <v>53</v>
      </c>
      <c r="G46" s="3">
        <v>453</v>
      </c>
      <c r="H46" s="4">
        <f t="shared" si="1"/>
        <v>-37.20565149136578</v>
      </c>
      <c r="I46" s="4">
        <f t="shared" si="2"/>
        <v>381.8181818181818</v>
      </c>
      <c r="J46" s="5">
        <f t="shared" si="3"/>
        <v>-30.09259259259259</v>
      </c>
    </row>
    <row r="47" spans="1:10" ht="15">
      <c r="A47" s="6" t="s">
        <v>39</v>
      </c>
      <c r="B47" s="7">
        <v>1286</v>
      </c>
      <c r="C47" s="7">
        <v>26</v>
      </c>
      <c r="D47" s="7">
        <v>1312</v>
      </c>
      <c r="E47" s="7">
        <v>1366</v>
      </c>
      <c r="F47" s="7">
        <v>0</v>
      </c>
      <c r="G47" s="7">
        <v>1366</v>
      </c>
      <c r="H47" s="8">
        <f t="shared" si="1"/>
        <v>6.2208398133748055</v>
      </c>
      <c r="I47" s="8">
        <f t="shared" si="2"/>
        <v>-100</v>
      </c>
      <c r="J47" s="9">
        <f t="shared" si="3"/>
        <v>4.115853658536586</v>
      </c>
    </row>
    <row r="48" spans="1:10" ht="15">
      <c r="A48" s="10" t="s">
        <v>40</v>
      </c>
      <c r="B48" s="3">
        <v>1978</v>
      </c>
      <c r="C48" s="3">
        <v>172</v>
      </c>
      <c r="D48" s="3">
        <v>2150</v>
      </c>
      <c r="E48" s="3">
        <v>2101</v>
      </c>
      <c r="F48" s="3">
        <v>141</v>
      </c>
      <c r="G48" s="3">
        <v>2242</v>
      </c>
      <c r="H48" s="4">
        <f t="shared" si="1"/>
        <v>6.21840242669363</v>
      </c>
      <c r="I48" s="4">
        <f t="shared" si="2"/>
        <v>-18.023255813953487</v>
      </c>
      <c r="J48" s="5">
        <f t="shared" si="3"/>
        <v>4.279069767441861</v>
      </c>
    </row>
    <row r="49" spans="1:10" ht="15">
      <c r="A49" s="6" t="s">
        <v>41</v>
      </c>
      <c r="B49" s="7">
        <v>85</v>
      </c>
      <c r="C49" s="7">
        <v>0</v>
      </c>
      <c r="D49" s="7">
        <v>85</v>
      </c>
      <c r="E49" s="7">
        <v>144</v>
      </c>
      <c r="F49" s="7">
        <v>0</v>
      </c>
      <c r="G49" s="7">
        <v>144</v>
      </c>
      <c r="H49" s="8">
        <f t="shared" si="1"/>
        <v>69.41176470588235</v>
      </c>
      <c r="I49" s="8">
        <f t="shared" si="2"/>
        <v>0</v>
      </c>
      <c r="J49" s="9">
        <f t="shared" si="3"/>
        <v>69.41176470588235</v>
      </c>
    </row>
    <row r="50" spans="1:10" ht="15">
      <c r="A50" s="10" t="s">
        <v>42</v>
      </c>
      <c r="B50" s="3">
        <v>232</v>
      </c>
      <c r="C50" s="3">
        <v>0</v>
      </c>
      <c r="D50" s="3">
        <v>232</v>
      </c>
      <c r="E50" s="3">
        <v>120</v>
      </c>
      <c r="F50" s="3">
        <v>0</v>
      </c>
      <c r="G50" s="3">
        <v>120</v>
      </c>
      <c r="H50" s="4">
        <f t="shared" si="1"/>
        <v>-48.275862068965516</v>
      </c>
      <c r="I50" s="4">
        <f t="shared" si="2"/>
        <v>0</v>
      </c>
      <c r="J50" s="5">
        <f t="shared" si="3"/>
        <v>-48.275862068965516</v>
      </c>
    </row>
    <row r="51" spans="1:10" ht="15">
      <c r="A51" s="6" t="s">
        <v>43</v>
      </c>
      <c r="B51" s="7">
        <v>648</v>
      </c>
      <c r="C51" s="7">
        <v>19</v>
      </c>
      <c r="D51" s="7">
        <v>667</v>
      </c>
      <c r="E51" s="7">
        <v>908</v>
      </c>
      <c r="F51" s="7">
        <v>6</v>
      </c>
      <c r="G51" s="7">
        <v>914</v>
      </c>
      <c r="H51" s="8">
        <f t="shared" si="1"/>
        <v>40.123456790123456</v>
      </c>
      <c r="I51" s="8">
        <f t="shared" si="2"/>
        <v>-68.42105263157895</v>
      </c>
      <c r="J51" s="9">
        <f t="shared" si="3"/>
        <v>37.031484257871064</v>
      </c>
    </row>
    <row r="52" spans="1:10" ht="15">
      <c r="A52" s="10" t="s">
        <v>73</v>
      </c>
      <c r="B52" s="3">
        <v>1034</v>
      </c>
      <c r="C52" s="3">
        <v>40</v>
      </c>
      <c r="D52" s="3">
        <v>1074</v>
      </c>
      <c r="E52" s="3">
        <v>1358</v>
      </c>
      <c r="F52" s="3">
        <v>0</v>
      </c>
      <c r="G52" s="3">
        <v>1358</v>
      </c>
      <c r="H52" s="4">
        <f t="shared" si="1"/>
        <v>31.334622823984525</v>
      </c>
      <c r="I52" s="4">
        <f t="shared" si="2"/>
        <v>-100</v>
      </c>
      <c r="J52" s="5">
        <f t="shared" si="3"/>
        <v>26.443202979515828</v>
      </c>
    </row>
    <row r="53" spans="1:10" ht="15">
      <c r="A53" s="6" t="s">
        <v>44</v>
      </c>
      <c r="B53" s="7">
        <v>471</v>
      </c>
      <c r="C53" s="7">
        <v>0</v>
      </c>
      <c r="D53" s="7">
        <v>471</v>
      </c>
      <c r="E53" s="7">
        <v>868</v>
      </c>
      <c r="F53" s="7">
        <v>0</v>
      </c>
      <c r="G53" s="7">
        <v>868</v>
      </c>
      <c r="H53" s="8">
        <f t="shared" si="1"/>
        <v>84.28874734607218</v>
      </c>
      <c r="I53" s="8">
        <f t="shared" si="2"/>
        <v>0</v>
      </c>
      <c r="J53" s="9">
        <f t="shared" si="3"/>
        <v>84.28874734607218</v>
      </c>
    </row>
    <row r="54" spans="1:10" ht="15">
      <c r="A54" s="10" t="s">
        <v>70</v>
      </c>
      <c r="B54" s="3">
        <v>112</v>
      </c>
      <c r="C54" s="3">
        <v>30</v>
      </c>
      <c r="D54" s="3">
        <v>142</v>
      </c>
      <c r="E54" s="3">
        <v>8</v>
      </c>
      <c r="F54" s="3">
        <v>56</v>
      </c>
      <c r="G54" s="3">
        <v>64</v>
      </c>
      <c r="H54" s="4">
        <f t="shared" si="1"/>
        <v>-92.85714285714286</v>
      </c>
      <c r="I54" s="4">
        <f t="shared" si="2"/>
        <v>86.66666666666667</v>
      </c>
      <c r="J54" s="5">
        <f t="shared" si="3"/>
        <v>-54.929577464788736</v>
      </c>
    </row>
    <row r="55" spans="1:10" ht="15">
      <c r="A55" s="6" t="s">
        <v>45</v>
      </c>
      <c r="B55" s="7">
        <v>0</v>
      </c>
      <c r="C55" s="7">
        <v>0</v>
      </c>
      <c r="D55" s="7">
        <v>0</v>
      </c>
      <c r="E55" s="7">
        <v>0</v>
      </c>
      <c r="F55" s="7">
        <v>0</v>
      </c>
      <c r="G55" s="7">
        <v>0</v>
      </c>
      <c r="H55" s="8">
        <f t="shared" si="1"/>
        <v>0</v>
      </c>
      <c r="I55" s="8">
        <f t="shared" si="2"/>
        <v>0</v>
      </c>
      <c r="J55" s="9">
        <f t="shared" si="3"/>
        <v>0</v>
      </c>
    </row>
    <row r="56" spans="1:10" ht="15">
      <c r="A56" s="10" t="s">
        <v>46</v>
      </c>
      <c r="B56" s="3">
        <v>68</v>
      </c>
      <c r="C56" s="3">
        <v>5</v>
      </c>
      <c r="D56" s="3">
        <v>73</v>
      </c>
      <c r="E56" s="3">
        <v>0</v>
      </c>
      <c r="F56" s="3">
        <v>0</v>
      </c>
      <c r="G56" s="3">
        <v>0</v>
      </c>
      <c r="H56" s="4">
        <f t="shared" si="1"/>
        <v>-100</v>
      </c>
      <c r="I56" s="4">
        <f t="shared" si="2"/>
        <v>-100</v>
      </c>
      <c r="J56" s="5">
        <f t="shared" si="3"/>
        <v>-100</v>
      </c>
    </row>
    <row r="57" spans="1:10" ht="15">
      <c r="A57" s="6" t="s">
        <v>47</v>
      </c>
      <c r="B57" s="7">
        <v>1884</v>
      </c>
      <c r="C57" s="7">
        <v>8</v>
      </c>
      <c r="D57" s="7">
        <v>1892</v>
      </c>
      <c r="E57" s="7">
        <v>3027</v>
      </c>
      <c r="F57" s="7">
        <v>0</v>
      </c>
      <c r="G57" s="7">
        <v>3027</v>
      </c>
      <c r="H57" s="8">
        <f t="shared" si="1"/>
        <v>60.668789808917204</v>
      </c>
      <c r="I57" s="8">
        <f t="shared" si="2"/>
        <v>-100</v>
      </c>
      <c r="J57" s="9">
        <f t="shared" si="3"/>
        <v>59.989429175475685</v>
      </c>
    </row>
    <row r="58" spans="1:10" ht="15">
      <c r="A58" s="10" t="s">
        <v>56</v>
      </c>
      <c r="B58" s="3">
        <v>98</v>
      </c>
      <c r="C58" s="3">
        <v>30</v>
      </c>
      <c r="D58" s="3">
        <v>128</v>
      </c>
      <c r="E58" s="3">
        <v>14</v>
      </c>
      <c r="F58" s="3">
        <v>2</v>
      </c>
      <c r="G58" s="3">
        <v>16</v>
      </c>
      <c r="H58" s="4">
        <f t="shared" si="1"/>
        <v>-85.71428571428571</v>
      </c>
      <c r="I58" s="4">
        <f t="shared" si="2"/>
        <v>-93.33333333333333</v>
      </c>
      <c r="J58" s="5">
        <f t="shared" si="3"/>
        <v>-87.5</v>
      </c>
    </row>
    <row r="59" spans="1:10" ht="15">
      <c r="A59" s="6" t="s">
        <v>57</v>
      </c>
      <c r="B59" s="7">
        <v>38</v>
      </c>
      <c r="C59" s="7">
        <v>0</v>
      </c>
      <c r="D59" s="7">
        <v>38</v>
      </c>
      <c r="E59" s="7">
        <v>0</v>
      </c>
      <c r="F59" s="7">
        <v>13</v>
      </c>
      <c r="G59" s="7">
        <v>13</v>
      </c>
      <c r="H59" s="8">
        <f t="shared" si="1"/>
        <v>-100</v>
      </c>
      <c r="I59" s="8">
        <f t="shared" si="2"/>
        <v>0</v>
      </c>
      <c r="J59" s="9">
        <f t="shared" si="3"/>
        <v>-65.78947368421053</v>
      </c>
    </row>
    <row r="60" spans="1:10" ht="15">
      <c r="A60" s="11" t="s">
        <v>48</v>
      </c>
      <c r="B60" s="22">
        <f aca="true" t="shared" si="4" ref="B60:G60">+B61-SUM(B6+B10+B20+B32+B58+B59+B5)</f>
        <v>78782</v>
      </c>
      <c r="C60" s="22">
        <f t="shared" si="4"/>
        <v>24931</v>
      </c>
      <c r="D60" s="22">
        <f t="shared" si="4"/>
        <v>103713</v>
      </c>
      <c r="E60" s="22">
        <f t="shared" si="4"/>
        <v>86570</v>
      </c>
      <c r="F60" s="22">
        <f t="shared" si="4"/>
        <v>23712</v>
      </c>
      <c r="G60" s="22">
        <f t="shared" si="4"/>
        <v>110282</v>
      </c>
      <c r="H60" s="23">
        <f aca="true" t="shared" si="5" ref="H60:J61">+_xlfn.IFERROR(((E60-B60)/B60)*100,0)</f>
        <v>9.88550684166434</v>
      </c>
      <c r="I60" s="23">
        <f t="shared" si="5"/>
        <v>-4.889495006217159</v>
      </c>
      <c r="J60" s="23">
        <f t="shared" si="5"/>
        <v>6.333825074966494</v>
      </c>
    </row>
    <row r="61" spans="1:10" ht="15">
      <c r="A61" s="14" t="s">
        <v>49</v>
      </c>
      <c r="B61" s="24">
        <f aca="true" t="shared" si="6" ref="B61:G61">SUM(B4:B59)</f>
        <v>128833</v>
      </c>
      <c r="C61" s="24">
        <f t="shared" si="6"/>
        <v>109075</v>
      </c>
      <c r="D61" s="24">
        <f t="shared" si="6"/>
        <v>237908</v>
      </c>
      <c r="E61" s="24">
        <f t="shared" si="6"/>
        <v>140804</v>
      </c>
      <c r="F61" s="24">
        <f t="shared" si="6"/>
        <v>101617</v>
      </c>
      <c r="G61" s="24">
        <f t="shared" si="6"/>
        <v>242421</v>
      </c>
      <c r="H61" s="25">
        <f t="shared" si="5"/>
        <v>9.291873976388038</v>
      </c>
      <c r="I61" s="25">
        <f t="shared" si="5"/>
        <v>-6.837497134998855</v>
      </c>
      <c r="J61" s="25">
        <f t="shared" si="5"/>
        <v>1.8969517628663182</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53" t="s">
        <v>71</v>
      </c>
      <c r="B65" s="53"/>
      <c r="C65" s="53"/>
      <c r="D65" s="53"/>
      <c r="E65" s="53"/>
      <c r="F65" s="53"/>
      <c r="G65" s="53"/>
      <c r="H65" s="53"/>
      <c r="I65" s="53"/>
      <c r="J65" s="53"/>
    </row>
    <row r="66" ht="15">
      <c r="A66" s="40" t="s">
        <v>72</v>
      </c>
    </row>
  </sheetData>
  <sheetProtection/>
  <mergeCells count="6">
    <mergeCell ref="A65:J65"/>
    <mergeCell ref="A1:J1"/>
    <mergeCell ref="A2:A3"/>
    <mergeCell ref="B2:D2"/>
    <mergeCell ref="E2:G2"/>
    <mergeCell ref="H2:J2"/>
  </mergeCells>
  <conditionalFormatting sqref="H8:J59">
    <cfRule type="cellIs" priority="1" dxfId="27" operator="equal">
      <formula>0</formula>
    </cfRule>
  </conditionalFormatting>
  <conditionalFormatting sqref="H4:J5">
    <cfRule type="cellIs" priority="5" dxfId="27" operator="equal">
      <formula>0</formula>
    </cfRule>
  </conditionalFormatting>
  <conditionalFormatting sqref="B4:G5">
    <cfRule type="cellIs" priority="6" dxfId="27" operator="equal">
      <formula>0</formula>
    </cfRule>
  </conditionalFormatting>
  <conditionalFormatting sqref="B6:G7">
    <cfRule type="cellIs" priority="4" dxfId="27" operator="equal">
      <formula>0</formula>
    </cfRule>
  </conditionalFormatting>
  <conditionalFormatting sqref="H6:J7">
    <cfRule type="cellIs" priority="3" dxfId="27" operator="equal">
      <formula>0</formula>
    </cfRule>
  </conditionalFormatting>
  <conditionalFormatting sqref="B8:G59">
    <cfRule type="cellIs" priority="2" dxfId="27"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1">
      <selection activeCell="B5" sqref="B5"/>
    </sheetView>
  </sheetViews>
  <sheetFormatPr defaultColWidth="9.140625" defaultRowHeight="15"/>
  <cols>
    <col min="1" max="1" width="36.7109375" style="0" bestFit="1" customWidth="1"/>
    <col min="2" max="10" width="14.28125" style="0" customWidth="1"/>
  </cols>
  <sheetData>
    <row r="1" spans="1:10" ht="22.5" customHeight="1">
      <c r="A1" s="54" t="s">
        <v>0</v>
      </c>
      <c r="B1" s="55"/>
      <c r="C1" s="55"/>
      <c r="D1" s="55"/>
      <c r="E1" s="55"/>
      <c r="F1" s="55"/>
      <c r="G1" s="55"/>
      <c r="H1" s="55"/>
      <c r="I1" s="55"/>
      <c r="J1" s="56"/>
    </row>
    <row r="2" spans="1:10" ht="27" customHeight="1">
      <c r="A2" s="70" t="s">
        <v>1</v>
      </c>
      <c r="B2" s="59" t="s">
        <v>76</v>
      </c>
      <c r="C2" s="59"/>
      <c r="D2" s="59"/>
      <c r="E2" s="59" t="s">
        <v>77</v>
      </c>
      <c r="F2" s="59"/>
      <c r="G2" s="59"/>
      <c r="H2" s="60" t="s">
        <v>74</v>
      </c>
      <c r="I2" s="60"/>
      <c r="J2" s="61"/>
    </row>
    <row r="3" spans="1:10" ht="15">
      <c r="A3" s="71"/>
      <c r="B3" s="1" t="s">
        <v>2</v>
      </c>
      <c r="C3" s="1" t="s">
        <v>3</v>
      </c>
      <c r="D3" s="1" t="s">
        <v>4</v>
      </c>
      <c r="E3" s="1" t="s">
        <v>2</v>
      </c>
      <c r="F3" s="1" t="s">
        <v>3</v>
      </c>
      <c r="G3" s="1" t="s">
        <v>4</v>
      </c>
      <c r="H3" s="1" t="s">
        <v>2</v>
      </c>
      <c r="I3" s="1" t="s">
        <v>3</v>
      </c>
      <c r="J3" s="2" t="s">
        <v>4</v>
      </c>
    </row>
    <row r="4" spans="1:11" ht="15">
      <c r="A4" s="10" t="s">
        <v>5</v>
      </c>
      <c r="B4" s="3">
        <v>2746</v>
      </c>
      <c r="C4" s="3">
        <v>10386</v>
      </c>
      <c r="D4" s="3">
        <v>13132</v>
      </c>
      <c r="E4" s="3">
        <v>4221</v>
      </c>
      <c r="F4" s="3">
        <v>11428</v>
      </c>
      <c r="G4" s="3">
        <v>15649</v>
      </c>
      <c r="H4" s="4">
        <f aca="true" t="shared" si="0" ref="H4:J5">+_xlfn.IFERROR(((E4-B4)/B4)*100,0)</f>
        <v>53.714493809176986</v>
      </c>
      <c r="I4" s="4">
        <f t="shared" si="0"/>
        <v>10.032736375890622</v>
      </c>
      <c r="J4" s="5">
        <f t="shared" si="0"/>
        <v>19.1669204995431</v>
      </c>
      <c r="K4" s="36"/>
    </row>
    <row r="5" spans="1:11" ht="15">
      <c r="A5" s="6" t="s">
        <v>68</v>
      </c>
      <c r="B5" s="7">
        <v>22529</v>
      </c>
      <c r="C5" s="7">
        <v>66797</v>
      </c>
      <c r="D5" s="7">
        <v>89326</v>
      </c>
      <c r="E5" s="7">
        <v>20864</v>
      </c>
      <c r="F5" s="7">
        <v>60046</v>
      </c>
      <c r="G5" s="7">
        <v>80910</v>
      </c>
      <c r="H5" s="8">
        <f t="shared" si="0"/>
        <v>-7.390474499533934</v>
      </c>
      <c r="I5" s="8">
        <f t="shared" si="0"/>
        <v>-10.106741320717996</v>
      </c>
      <c r="J5" s="9">
        <f t="shared" si="0"/>
        <v>-9.42166894297293</v>
      </c>
      <c r="K5" s="36"/>
    </row>
    <row r="6" spans="1:10" ht="15">
      <c r="A6" s="10" t="s">
        <v>52</v>
      </c>
      <c r="B6" s="3">
        <v>28577</v>
      </c>
      <c r="C6" s="3">
        <v>19800</v>
      </c>
      <c r="D6" s="3">
        <v>48377</v>
      </c>
      <c r="E6" s="3">
        <v>34146</v>
      </c>
      <c r="F6" s="3">
        <v>19016</v>
      </c>
      <c r="G6" s="3">
        <v>53162</v>
      </c>
      <c r="H6" s="41">
        <f aca="true" t="shared" si="1" ref="H6:H59">+_xlfn.IFERROR(((E6-B6)/B6)*100,0)</f>
        <v>19.48769989851979</v>
      </c>
      <c r="I6" s="4">
        <f aca="true" t="shared" si="2" ref="I6:I61">+_xlfn.IFERROR(((F6-C6)/C6)*100,0)</f>
        <v>-3.9595959595959593</v>
      </c>
      <c r="J6" s="5">
        <f aca="true" t="shared" si="3" ref="J6:J61">+_xlfn.IFERROR(((G6-D6)/D6)*100,0)</f>
        <v>9.891063935341174</v>
      </c>
    </row>
    <row r="7" spans="1:10" ht="15">
      <c r="A7" s="6" t="s">
        <v>6</v>
      </c>
      <c r="B7" s="7">
        <v>16979</v>
      </c>
      <c r="C7" s="7">
        <v>4135</v>
      </c>
      <c r="D7" s="7">
        <v>21114</v>
      </c>
      <c r="E7" s="7">
        <v>16075</v>
      </c>
      <c r="F7" s="7">
        <v>2726</v>
      </c>
      <c r="G7" s="7">
        <v>18801</v>
      </c>
      <c r="H7" s="8">
        <f t="shared" si="1"/>
        <v>-5.324224041462983</v>
      </c>
      <c r="I7" s="8">
        <f t="shared" si="2"/>
        <v>-34.07496977025393</v>
      </c>
      <c r="J7" s="9">
        <f t="shared" si="3"/>
        <v>-10.954816709292412</v>
      </c>
    </row>
    <row r="8" spans="1:10" ht="15">
      <c r="A8" s="10" t="s">
        <v>7</v>
      </c>
      <c r="B8" s="3">
        <v>13624</v>
      </c>
      <c r="C8" s="3">
        <v>3017</v>
      </c>
      <c r="D8" s="3">
        <v>16641</v>
      </c>
      <c r="E8" s="3">
        <v>13589</v>
      </c>
      <c r="F8" s="3">
        <v>2034</v>
      </c>
      <c r="G8" s="3">
        <v>15623</v>
      </c>
      <c r="H8" s="4">
        <f t="shared" si="1"/>
        <v>-0.2568995889606576</v>
      </c>
      <c r="I8" s="4">
        <f t="shared" si="2"/>
        <v>-32.58203513423931</v>
      </c>
      <c r="J8" s="5">
        <f t="shared" si="3"/>
        <v>-6.117420828075236</v>
      </c>
    </row>
    <row r="9" spans="1:10" ht="15">
      <c r="A9" s="6" t="s">
        <v>8</v>
      </c>
      <c r="B9" s="7">
        <v>12350</v>
      </c>
      <c r="C9" s="7">
        <v>8504</v>
      </c>
      <c r="D9" s="7">
        <v>20854</v>
      </c>
      <c r="E9" s="7">
        <v>13127</v>
      </c>
      <c r="F9" s="7">
        <v>9853</v>
      </c>
      <c r="G9" s="7">
        <v>22980</v>
      </c>
      <c r="H9" s="8">
        <f t="shared" si="1"/>
        <v>6.291497975708501</v>
      </c>
      <c r="I9" s="8">
        <f t="shared" si="2"/>
        <v>15.863123236124178</v>
      </c>
      <c r="J9" s="9">
        <f t="shared" si="3"/>
        <v>10.194686870624341</v>
      </c>
    </row>
    <row r="10" spans="1:10" ht="15">
      <c r="A10" s="10" t="s">
        <v>53</v>
      </c>
      <c r="B10" s="3">
        <v>595</v>
      </c>
      <c r="C10" s="3">
        <v>103</v>
      </c>
      <c r="D10" s="3">
        <v>698</v>
      </c>
      <c r="E10" s="3">
        <v>768</v>
      </c>
      <c r="F10" s="3">
        <v>226</v>
      </c>
      <c r="G10" s="3">
        <v>994</v>
      </c>
      <c r="H10" s="4">
        <f t="shared" si="1"/>
        <v>29.075630252100844</v>
      </c>
      <c r="I10" s="4">
        <f t="shared" si="2"/>
        <v>119.41747572815532</v>
      </c>
      <c r="J10" s="5">
        <f t="shared" si="3"/>
        <v>42.40687679083094</v>
      </c>
    </row>
    <row r="11" spans="1:10" ht="15">
      <c r="A11" s="6" t="s">
        <v>9</v>
      </c>
      <c r="B11" s="7">
        <v>4235</v>
      </c>
      <c r="C11" s="7">
        <v>100</v>
      </c>
      <c r="D11" s="7">
        <v>4335</v>
      </c>
      <c r="E11" s="7">
        <v>7080</v>
      </c>
      <c r="F11" s="7">
        <v>606</v>
      </c>
      <c r="G11" s="7">
        <v>7686</v>
      </c>
      <c r="H11" s="8">
        <f t="shared" si="1"/>
        <v>67.17827626918536</v>
      </c>
      <c r="I11" s="8">
        <f>+_xlfn.IFERROR(((F11-C11)/C11)*100,0)</f>
        <v>505.99999999999994</v>
      </c>
      <c r="J11" s="9">
        <f t="shared" si="3"/>
        <v>77.30103806228374</v>
      </c>
    </row>
    <row r="12" spans="1:10" ht="15">
      <c r="A12" s="10" t="s">
        <v>10</v>
      </c>
      <c r="B12" s="3">
        <v>2526</v>
      </c>
      <c r="C12" s="3">
        <v>60</v>
      </c>
      <c r="D12" s="3">
        <v>2586</v>
      </c>
      <c r="E12" s="3">
        <v>3559</v>
      </c>
      <c r="F12" s="3">
        <v>713</v>
      </c>
      <c r="G12" s="3">
        <v>4272</v>
      </c>
      <c r="H12" s="4">
        <f t="shared" si="1"/>
        <v>40.89469517022961</v>
      </c>
      <c r="I12" s="4">
        <f t="shared" si="2"/>
        <v>1088.3333333333333</v>
      </c>
      <c r="J12" s="5">
        <f t="shared" si="3"/>
        <v>65.19721577726219</v>
      </c>
    </row>
    <row r="13" spans="1:10" ht="15">
      <c r="A13" s="6" t="s">
        <v>11</v>
      </c>
      <c r="B13" s="7">
        <v>8125</v>
      </c>
      <c r="C13" s="7">
        <v>1189</v>
      </c>
      <c r="D13" s="7">
        <v>9314</v>
      </c>
      <c r="E13" s="7">
        <v>10040</v>
      </c>
      <c r="F13" s="7">
        <v>481</v>
      </c>
      <c r="G13" s="7">
        <v>10521</v>
      </c>
      <c r="H13" s="8">
        <f t="shared" si="1"/>
        <v>23.56923076923077</v>
      </c>
      <c r="I13" s="8">
        <f t="shared" si="2"/>
        <v>-59.54583683767872</v>
      </c>
      <c r="J13" s="9">
        <f t="shared" si="3"/>
        <v>12.958986471977669</v>
      </c>
    </row>
    <row r="14" spans="1:10" ht="15">
      <c r="A14" s="10" t="s">
        <v>12</v>
      </c>
      <c r="B14" s="3">
        <v>4171</v>
      </c>
      <c r="C14" s="3">
        <v>361</v>
      </c>
      <c r="D14" s="3">
        <v>4532</v>
      </c>
      <c r="E14" s="3">
        <v>4955</v>
      </c>
      <c r="F14" s="3">
        <v>519</v>
      </c>
      <c r="G14" s="3">
        <v>5474</v>
      </c>
      <c r="H14" s="4">
        <f t="shared" si="1"/>
        <v>18.796451690242147</v>
      </c>
      <c r="I14" s="4">
        <f t="shared" si="2"/>
        <v>43.76731301939058</v>
      </c>
      <c r="J14" s="5">
        <f t="shared" si="3"/>
        <v>20.785525154457194</v>
      </c>
    </row>
    <row r="15" spans="1:10" ht="15">
      <c r="A15" s="6" t="s">
        <v>13</v>
      </c>
      <c r="B15" s="7">
        <v>1392</v>
      </c>
      <c r="C15" s="7">
        <v>41</v>
      </c>
      <c r="D15" s="7">
        <v>1433</v>
      </c>
      <c r="E15" s="7">
        <v>2217</v>
      </c>
      <c r="F15" s="7">
        <v>46</v>
      </c>
      <c r="G15" s="7">
        <v>2263</v>
      </c>
      <c r="H15" s="8">
        <f t="shared" si="1"/>
        <v>59.26724137931034</v>
      </c>
      <c r="I15" s="8">
        <f t="shared" si="2"/>
        <v>12.195121951219512</v>
      </c>
      <c r="J15" s="9">
        <f t="shared" si="3"/>
        <v>57.92044661549197</v>
      </c>
    </row>
    <row r="16" spans="1:10" ht="15">
      <c r="A16" s="10" t="s">
        <v>14</v>
      </c>
      <c r="B16" s="3">
        <v>4646</v>
      </c>
      <c r="C16" s="3">
        <v>549</v>
      </c>
      <c r="D16" s="3">
        <v>5195</v>
      </c>
      <c r="E16" s="3">
        <v>5038</v>
      </c>
      <c r="F16" s="3">
        <v>116</v>
      </c>
      <c r="G16" s="3">
        <v>5154</v>
      </c>
      <c r="H16" s="4">
        <f t="shared" si="1"/>
        <v>8.437365475678002</v>
      </c>
      <c r="I16" s="4">
        <f t="shared" si="2"/>
        <v>-78.87067395264117</v>
      </c>
      <c r="J16" s="5">
        <f t="shared" si="3"/>
        <v>-0.7892204042348411</v>
      </c>
    </row>
    <row r="17" spans="1:10" ht="15">
      <c r="A17" s="6" t="s">
        <v>15</v>
      </c>
      <c r="B17" s="7">
        <v>413</v>
      </c>
      <c r="C17" s="7">
        <v>11</v>
      </c>
      <c r="D17" s="7">
        <v>424</v>
      </c>
      <c r="E17" s="7">
        <v>430</v>
      </c>
      <c r="F17" s="7">
        <v>0</v>
      </c>
      <c r="G17" s="7">
        <v>430</v>
      </c>
      <c r="H17" s="8">
        <f t="shared" si="1"/>
        <v>4.116222760290557</v>
      </c>
      <c r="I17" s="8">
        <f t="shared" si="2"/>
        <v>-100</v>
      </c>
      <c r="J17" s="9">
        <f t="shared" si="3"/>
        <v>1.4150943396226416</v>
      </c>
    </row>
    <row r="18" spans="1:10" ht="15">
      <c r="A18" s="10" t="s">
        <v>16</v>
      </c>
      <c r="B18" s="3">
        <v>588</v>
      </c>
      <c r="C18" s="3">
        <v>2</v>
      </c>
      <c r="D18" s="3">
        <v>590</v>
      </c>
      <c r="E18" s="3">
        <v>707</v>
      </c>
      <c r="F18" s="3">
        <v>0</v>
      </c>
      <c r="G18" s="3">
        <v>707</v>
      </c>
      <c r="H18" s="4">
        <f t="shared" si="1"/>
        <v>20.238095238095237</v>
      </c>
      <c r="I18" s="4">
        <f t="shared" si="2"/>
        <v>-100</v>
      </c>
      <c r="J18" s="5">
        <f t="shared" si="3"/>
        <v>19.830508474576273</v>
      </c>
    </row>
    <row r="19" spans="1:10" ht="15">
      <c r="A19" s="6" t="s">
        <v>17</v>
      </c>
      <c r="B19" s="7">
        <v>265</v>
      </c>
      <c r="C19" s="7">
        <v>33</v>
      </c>
      <c r="D19" s="7">
        <v>298</v>
      </c>
      <c r="E19" s="7">
        <v>257</v>
      </c>
      <c r="F19" s="7">
        <v>39</v>
      </c>
      <c r="G19" s="7">
        <v>296</v>
      </c>
      <c r="H19" s="8">
        <f t="shared" si="1"/>
        <v>-3.018867924528302</v>
      </c>
      <c r="I19" s="8">
        <f t="shared" si="2"/>
        <v>18.181818181818183</v>
      </c>
      <c r="J19" s="9">
        <f t="shared" si="3"/>
        <v>-0.6711409395973155</v>
      </c>
    </row>
    <row r="20" spans="1:10" ht="15">
      <c r="A20" s="10" t="s">
        <v>54</v>
      </c>
      <c r="B20" s="3">
        <v>5180</v>
      </c>
      <c r="C20" s="3">
        <v>0</v>
      </c>
      <c r="D20" s="3">
        <v>5180</v>
      </c>
      <c r="E20" s="3">
        <v>9093</v>
      </c>
      <c r="F20" s="3">
        <v>0</v>
      </c>
      <c r="G20" s="3">
        <v>9093</v>
      </c>
      <c r="H20" s="4">
        <f t="shared" si="1"/>
        <v>75.54054054054053</v>
      </c>
      <c r="I20" s="4">
        <f t="shared" si="2"/>
        <v>0</v>
      </c>
      <c r="J20" s="5">
        <f t="shared" si="3"/>
        <v>75.54054054054053</v>
      </c>
    </row>
    <row r="21" spans="1:10" ht="15">
      <c r="A21" s="6" t="s">
        <v>18</v>
      </c>
      <c r="B21" s="7">
        <v>4718</v>
      </c>
      <c r="C21" s="7">
        <v>24</v>
      </c>
      <c r="D21" s="7">
        <v>4742</v>
      </c>
      <c r="E21" s="7">
        <v>4847</v>
      </c>
      <c r="F21" s="7">
        <v>7</v>
      </c>
      <c r="G21" s="7">
        <v>4854</v>
      </c>
      <c r="H21" s="8">
        <f t="shared" si="1"/>
        <v>2.7342094107672743</v>
      </c>
      <c r="I21" s="8">
        <f t="shared" si="2"/>
        <v>-70.83333333333334</v>
      </c>
      <c r="J21" s="9">
        <f t="shared" si="3"/>
        <v>2.361872627583298</v>
      </c>
    </row>
    <row r="22" spans="1:10" ht="15">
      <c r="A22" s="10" t="s">
        <v>19</v>
      </c>
      <c r="B22" s="3">
        <v>27</v>
      </c>
      <c r="C22" s="3">
        <v>0</v>
      </c>
      <c r="D22" s="3">
        <v>27</v>
      </c>
      <c r="E22" s="3">
        <v>24</v>
      </c>
      <c r="F22" s="3">
        <v>0</v>
      </c>
      <c r="G22" s="3">
        <v>24</v>
      </c>
      <c r="H22" s="4">
        <f t="shared" si="1"/>
        <v>-11.11111111111111</v>
      </c>
      <c r="I22" s="4">
        <f t="shared" si="2"/>
        <v>0</v>
      </c>
      <c r="J22" s="5">
        <f t="shared" si="3"/>
        <v>-11.11111111111111</v>
      </c>
    </row>
    <row r="23" spans="1:10" ht="15">
      <c r="A23" s="6" t="s">
        <v>20</v>
      </c>
      <c r="B23" s="7">
        <v>825</v>
      </c>
      <c r="C23" s="7">
        <v>7</v>
      </c>
      <c r="D23" s="7">
        <v>832</v>
      </c>
      <c r="E23" s="7">
        <v>1284</v>
      </c>
      <c r="F23" s="7">
        <v>0</v>
      </c>
      <c r="G23" s="7">
        <v>1284</v>
      </c>
      <c r="H23" s="8">
        <f t="shared" si="1"/>
        <v>55.63636363636364</v>
      </c>
      <c r="I23" s="8">
        <f t="shared" si="2"/>
        <v>-100</v>
      </c>
      <c r="J23" s="9">
        <f t="shared" si="3"/>
        <v>54.32692307692307</v>
      </c>
    </row>
    <row r="24" spans="1:10" ht="15">
      <c r="A24" s="10" t="s">
        <v>21</v>
      </c>
      <c r="B24" s="3">
        <v>365</v>
      </c>
      <c r="C24" s="3">
        <v>3</v>
      </c>
      <c r="D24" s="3">
        <v>368</v>
      </c>
      <c r="E24" s="3">
        <v>422</v>
      </c>
      <c r="F24" s="3">
        <v>0</v>
      </c>
      <c r="G24" s="3">
        <v>422</v>
      </c>
      <c r="H24" s="4">
        <f t="shared" si="1"/>
        <v>15.616438356164384</v>
      </c>
      <c r="I24" s="4">
        <f t="shared" si="2"/>
        <v>-100</v>
      </c>
      <c r="J24" s="5">
        <f t="shared" si="3"/>
        <v>14.673913043478262</v>
      </c>
    </row>
    <row r="25" spans="1:10" ht="15">
      <c r="A25" s="6" t="s">
        <v>22</v>
      </c>
      <c r="B25" s="7">
        <v>2540</v>
      </c>
      <c r="C25" s="7">
        <v>83</v>
      </c>
      <c r="D25" s="7">
        <v>2623</v>
      </c>
      <c r="E25" s="7">
        <v>4817</v>
      </c>
      <c r="F25" s="7">
        <v>77</v>
      </c>
      <c r="G25" s="7">
        <v>4894</v>
      </c>
      <c r="H25" s="8">
        <f t="shared" si="1"/>
        <v>89.64566929133858</v>
      </c>
      <c r="I25" s="8">
        <f t="shared" si="2"/>
        <v>-7.228915662650602</v>
      </c>
      <c r="J25" s="9">
        <f t="shared" si="3"/>
        <v>86.58025162028213</v>
      </c>
    </row>
    <row r="26" spans="1:10" ht="15">
      <c r="A26" s="10" t="s">
        <v>23</v>
      </c>
      <c r="B26" s="3">
        <v>1361</v>
      </c>
      <c r="C26" s="3">
        <v>16</v>
      </c>
      <c r="D26" s="3">
        <v>1377</v>
      </c>
      <c r="E26" s="3">
        <v>1718</v>
      </c>
      <c r="F26" s="3">
        <v>2</v>
      </c>
      <c r="G26" s="3">
        <v>1720</v>
      </c>
      <c r="H26" s="4">
        <f t="shared" si="1"/>
        <v>26.230712711241733</v>
      </c>
      <c r="I26" s="4">
        <f t="shared" si="2"/>
        <v>-87.5</v>
      </c>
      <c r="J26" s="5">
        <f t="shared" si="3"/>
        <v>24.909222948438632</v>
      </c>
    </row>
    <row r="27" spans="1:10" ht="15">
      <c r="A27" s="6" t="s">
        <v>24</v>
      </c>
      <c r="B27" s="7">
        <v>8</v>
      </c>
      <c r="C27" s="7">
        <v>0</v>
      </c>
      <c r="D27" s="7">
        <v>8</v>
      </c>
      <c r="E27" s="7">
        <v>144</v>
      </c>
      <c r="F27" s="7">
        <v>0</v>
      </c>
      <c r="G27" s="7">
        <v>144</v>
      </c>
      <c r="H27" s="8">
        <f t="shared" si="1"/>
        <v>1700</v>
      </c>
      <c r="I27" s="8">
        <f t="shared" si="2"/>
        <v>0</v>
      </c>
      <c r="J27" s="9">
        <f t="shared" si="3"/>
        <v>1700</v>
      </c>
    </row>
    <row r="28" spans="1:10" ht="15">
      <c r="A28" s="10" t="s">
        <v>25</v>
      </c>
      <c r="B28" s="3">
        <v>1467</v>
      </c>
      <c r="C28" s="3">
        <v>58</v>
      </c>
      <c r="D28" s="3">
        <v>1525</v>
      </c>
      <c r="E28" s="3">
        <v>1417</v>
      </c>
      <c r="F28" s="3">
        <v>34</v>
      </c>
      <c r="G28" s="3">
        <v>1451</v>
      </c>
      <c r="H28" s="4">
        <f t="shared" si="1"/>
        <v>-3.408316291751875</v>
      </c>
      <c r="I28" s="4">
        <f t="shared" si="2"/>
        <v>-41.37931034482759</v>
      </c>
      <c r="J28" s="5">
        <f t="shared" si="3"/>
        <v>-4.852459016393443</v>
      </c>
    </row>
    <row r="29" spans="1:10" ht="15">
      <c r="A29" s="6" t="s">
        <v>26</v>
      </c>
      <c r="B29" s="7">
        <v>2584</v>
      </c>
      <c r="C29" s="7">
        <v>85</v>
      </c>
      <c r="D29" s="7">
        <v>2669</v>
      </c>
      <c r="E29" s="7">
        <v>3073</v>
      </c>
      <c r="F29" s="7">
        <v>34</v>
      </c>
      <c r="G29" s="7">
        <v>3107</v>
      </c>
      <c r="H29" s="8">
        <f t="shared" si="1"/>
        <v>18.924148606811144</v>
      </c>
      <c r="I29" s="8">
        <f t="shared" si="2"/>
        <v>-60</v>
      </c>
      <c r="J29" s="9">
        <f t="shared" si="3"/>
        <v>16.41064068939678</v>
      </c>
    </row>
    <row r="30" spans="1:10" ht="15">
      <c r="A30" s="10" t="s">
        <v>27</v>
      </c>
      <c r="B30" s="3">
        <v>1992</v>
      </c>
      <c r="C30" s="3">
        <v>29</v>
      </c>
      <c r="D30" s="3">
        <v>2021</v>
      </c>
      <c r="E30" s="3">
        <v>2024</v>
      </c>
      <c r="F30" s="3">
        <v>15</v>
      </c>
      <c r="G30" s="3">
        <v>2039</v>
      </c>
      <c r="H30" s="4">
        <f t="shared" si="1"/>
        <v>1.6064257028112447</v>
      </c>
      <c r="I30" s="4">
        <f t="shared" si="2"/>
        <v>-48.275862068965516</v>
      </c>
      <c r="J30" s="5">
        <f t="shared" si="3"/>
        <v>0.8906481939633843</v>
      </c>
    </row>
    <row r="31" spans="1:10" ht="15">
      <c r="A31" s="6" t="s">
        <v>75</v>
      </c>
      <c r="B31" s="7">
        <v>626</v>
      </c>
      <c r="C31" s="7">
        <v>5</v>
      </c>
      <c r="D31" s="7">
        <v>631</v>
      </c>
      <c r="E31" s="7">
        <v>705</v>
      </c>
      <c r="F31" s="7">
        <v>35</v>
      </c>
      <c r="G31" s="7">
        <v>740</v>
      </c>
      <c r="H31" s="42">
        <f t="shared" si="1"/>
        <v>12.619808306709265</v>
      </c>
      <c r="I31" s="8">
        <f t="shared" si="2"/>
        <v>600</v>
      </c>
      <c r="J31" s="9">
        <f t="shared" si="3"/>
        <v>17.27416798732171</v>
      </c>
    </row>
    <row r="32" spans="1:10" ht="15">
      <c r="A32" s="10" t="s">
        <v>55</v>
      </c>
      <c r="B32" s="3">
        <v>942</v>
      </c>
      <c r="C32" s="3">
        <v>84</v>
      </c>
      <c r="D32" s="3">
        <v>1026</v>
      </c>
      <c r="E32" s="3">
        <v>1282</v>
      </c>
      <c r="F32" s="3">
        <v>87</v>
      </c>
      <c r="G32" s="3">
        <v>1369</v>
      </c>
      <c r="H32" s="4">
        <f t="shared" si="1"/>
        <v>36.09341825902335</v>
      </c>
      <c r="I32" s="4">
        <f t="shared" si="2"/>
        <v>3.571428571428571</v>
      </c>
      <c r="J32" s="5">
        <f t="shared" si="3"/>
        <v>33.4307992202729</v>
      </c>
    </row>
    <row r="33" spans="1:10" ht="15">
      <c r="A33" s="6" t="s">
        <v>67</v>
      </c>
      <c r="B33" s="7">
        <v>342</v>
      </c>
      <c r="C33" s="7">
        <v>0</v>
      </c>
      <c r="D33" s="7">
        <v>342</v>
      </c>
      <c r="E33" s="7">
        <v>380</v>
      </c>
      <c r="F33" s="7">
        <v>0</v>
      </c>
      <c r="G33" s="7">
        <v>380</v>
      </c>
      <c r="H33" s="8">
        <f t="shared" si="1"/>
        <v>11.11111111111111</v>
      </c>
      <c r="I33" s="8">
        <f t="shared" si="2"/>
        <v>0</v>
      </c>
      <c r="J33" s="9">
        <f t="shared" si="3"/>
        <v>11.11111111111111</v>
      </c>
    </row>
    <row r="34" spans="1:10" ht="15">
      <c r="A34" s="10" t="s">
        <v>28</v>
      </c>
      <c r="B34" s="3">
        <v>1866</v>
      </c>
      <c r="C34" s="3">
        <v>391</v>
      </c>
      <c r="D34" s="3">
        <v>2257</v>
      </c>
      <c r="E34" s="3">
        <v>2328</v>
      </c>
      <c r="F34" s="3">
        <v>64</v>
      </c>
      <c r="G34" s="3">
        <v>2392</v>
      </c>
      <c r="H34" s="4">
        <f t="shared" si="1"/>
        <v>24.758842443729904</v>
      </c>
      <c r="I34" s="4">
        <f t="shared" si="2"/>
        <v>-83.63171355498721</v>
      </c>
      <c r="J34" s="5">
        <f t="shared" si="3"/>
        <v>5.981391227292867</v>
      </c>
    </row>
    <row r="35" spans="1:10" ht="15">
      <c r="A35" s="6" t="s">
        <v>66</v>
      </c>
      <c r="B35" s="7">
        <v>603</v>
      </c>
      <c r="C35" s="7">
        <v>2</v>
      </c>
      <c r="D35" s="7">
        <v>605</v>
      </c>
      <c r="E35" s="7">
        <v>576</v>
      </c>
      <c r="F35" s="7">
        <v>0</v>
      </c>
      <c r="G35" s="7">
        <v>576</v>
      </c>
      <c r="H35" s="8">
        <f t="shared" si="1"/>
        <v>-4.477611940298507</v>
      </c>
      <c r="I35" s="8">
        <f t="shared" si="2"/>
        <v>-100</v>
      </c>
      <c r="J35" s="9">
        <f t="shared" si="3"/>
        <v>-4.793388429752066</v>
      </c>
    </row>
    <row r="36" spans="1:10" ht="15">
      <c r="A36" s="10" t="s">
        <v>29</v>
      </c>
      <c r="B36" s="3">
        <v>5413</v>
      </c>
      <c r="C36" s="3">
        <v>59</v>
      </c>
      <c r="D36" s="3">
        <v>5472</v>
      </c>
      <c r="E36" s="3">
        <v>8235</v>
      </c>
      <c r="F36" s="3">
        <v>31</v>
      </c>
      <c r="G36" s="3">
        <v>8266</v>
      </c>
      <c r="H36" s="4">
        <f t="shared" si="1"/>
        <v>52.13375207832994</v>
      </c>
      <c r="I36" s="4">
        <f t="shared" si="2"/>
        <v>-47.45762711864407</v>
      </c>
      <c r="J36" s="5">
        <f t="shared" si="3"/>
        <v>51.05994152046783</v>
      </c>
    </row>
    <row r="37" spans="1:10" ht="15">
      <c r="A37" s="6" t="s">
        <v>30</v>
      </c>
      <c r="B37" s="7">
        <v>535</v>
      </c>
      <c r="C37" s="7">
        <v>8</v>
      </c>
      <c r="D37" s="7">
        <v>543</v>
      </c>
      <c r="E37" s="7">
        <v>599</v>
      </c>
      <c r="F37" s="7">
        <v>1</v>
      </c>
      <c r="G37" s="7">
        <v>600</v>
      </c>
      <c r="H37" s="8">
        <f t="shared" si="1"/>
        <v>11.962616822429908</v>
      </c>
      <c r="I37" s="8">
        <f t="shared" si="2"/>
        <v>-87.5</v>
      </c>
      <c r="J37" s="9">
        <f t="shared" si="3"/>
        <v>10.497237569060774</v>
      </c>
    </row>
    <row r="38" spans="1:10" ht="15">
      <c r="A38" s="10" t="s">
        <v>31</v>
      </c>
      <c r="B38" s="3">
        <v>964</v>
      </c>
      <c r="C38" s="3">
        <v>2</v>
      </c>
      <c r="D38" s="3">
        <v>966</v>
      </c>
      <c r="E38" s="3">
        <v>1249</v>
      </c>
      <c r="F38" s="3">
        <v>2</v>
      </c>
      <c r="G38" s="3">
        <v>1251</v>
      </c>
      <c r="H38" s="4">
        <f t="shared" si="1"/>
        <v>29.564315352697097</v>
      </c>
      <c r="I38" s="4">
        <f t="shared" si="2"/>
        <v>0</v>
      </c>
      <c r="J38" s="5">
        <f t="shared" si="3"/>
        <v>29.503105590062113</v>
      </c>
    </row>
    <row r="39" spans="1:10" ht="15">
      <c r="A39" s="6" t="s">
        <v>32</v>
      </c>
      <c r="B39" s="7">
        <v>158</v>
      </c>
      <c r="C39" s="7">
        <v>14</v>
      </c>
      <c r="D39" s="7">
        <v>172</v>
      </c>
      <c r="E39" s="7">
        <v>152</v>
      </c>
      <c r="F39" s="7">
        <v>2</v>
      </c>
      <c r="G39" s="7">
        <v>154</v>
      </c>
      <c r="H39" s="8">
        <f t="shared" si="1"/>
        <v>-3.79746835443038</v>
      </c>
      <c r="I39" s="8">
        <f t="shared" si="2"/>
        <v>-85.71428571428571</v>
      </c>
      <c r="J39" s="9">
        <f t="shared" si="3"/>
        <v>-10.465116279069768</v>
      </c>
    </row>
    <row r="40" spans="1:10" ht="15">
      <c r="A40" s="10" t="s">
        <v>33</v>
      </c>
      <c r="B40" s="3">
        <v>2919</v>
      </c>
      <c r="C40" s="3">
        <v>442</v>
      </c>
      <c r="D40" s="3">
        <v>3361</v>
      </c>
      <c r="E40" s="3">
        <v>3095</v>
      </c>
      <c r="F40" s="3">
        <v>407</v>
      </c>
      <c r="G40" s="3">
        <v>3502</v>
      </c>
      <c r="H40" s="4">
        <f t="shared" si="1"/>
        <v>6.029462144570058</v>
      </c>
      <c r="I40" s="4">
        <f t="shared" si="2"/>
        <v>-7.918552036199094</v>
      </c>
      <c r="J40" s="5">
        <f t="shared" si="3"/>
        <v>4.1951800059506095</v>
      </c>
    </row>
    <row r="41" spans="1:10" ht="15">
      <c r="A41" s="6" t="s">
        <v>34</v>
      </c>
      <c r="B41" s="7">
        <v>250</v>
      </c>
      <c r="C41" s="7">
        <v>25</v>
      </c>
      <c r="D41" s="7">
        <v>275</v>
      </c>
      <c r="E41" s="7">
        <v>1146</v>
      </c>
      <c r="F41" s="7">
        <v>5</v>
      </c>
      <c r="G41" s="7">
        <v>1151</v>
      </c>
      <c r="H41" s="8">
        <f t="shared" si="1"/>
        <v>358.40000000000003</v>
      </c>
      <c r="I41" s="8">
        <f t="shared" si="2"/>
        <v>-80</v>
      </c>
      <c r="J41" s="9">
        <f t="shared" si="3"/>
        <v>318.54545454545456</v>
      </c>
    </row>
    <row r="42" spans="1:10" ht="15">
      <c r="A42" s="10" t="s">
        <v>35</v>
      </c>
      <c r="B42" s="3">
        <v>1421</v>
      </c>
      <c r="C42" s="3">
        <v>160</v>
      </c>
      <c r="D42" s="3">
        <v>1581</v>
      </c>
      <c r="E42" s="3">
        <v>1645</v>
      </c>
      <c r="F42" s="3">
        <v>84</v>
      </c>
      <c r="G42" s="3">
        <v>1729</v>
      </c>
      <c r="H42" s="4">
        <f t="shared" si="1"/>
        <v>15.763546798029557</v>
      </c>
      <c r="I42" s="4">
        <f t="shared" si="2"/>
        <v>-47.5</v>
      </c>
      <c r="J42" s="5">
        <f t="shared" si="3"/>
        <v>9.361163820366857</v>
      </c>
    </row>
    <row r="43" spans="1:10" ht="15">
      <c r="A43" s="6" t="s">
        <v>36</v>
      </c>
      <c r="B43" s="7">
        <v>1415</v>
      </c>
      <c r="C43" s="7">
        <v>21</v>
      </c>
      <c r="D43" s="7">
        <v>1436</v>
      </c>
      <c r="E43" s="7">
        <v>1725</v>
      </c>
      <c r="F43" s="7">
        <v>22</v>
      </c>
      <c r="G43" s="7">
        <v>1747</v>
      </c>
      <c r="H43" s="8">
        <f t="shared" si="1"/>
        <v>21.908127208480565</v>
      </c>
      <c r="I43" s="8">
        <f t="shared" si="2"/>
        <v>4.761904761904762</v>
      </c>
      <c r="J43" s="9">
        <f t="shared" si="3"/>
        <v>21.657381615598887</v>
      </c>
    </row>
    <row r="44" spans="1:10" ht="15">
      <c r="A44" s="10" t="s">
        <v>37</v>
      </c>
      <c r="B44" s="3">
        <v>924</v>
      </c>
      <c r="C44" s="3">
        <v>4</v>
      </c>
      <c r="D44" s="3">
        <v>928</v>
      </c>
      <c r="E44" s="3">
        <v>1422</v>
      </c>
      <c r="F44" s="3">
        <v>8</v>
      </c>
      <c r="G44" s="3">
        <v>1430</v>
      </c>
      <c r="H44" s="4">
        <f t="shared" si="1"/>
        <v>53.896103896103895</v>
      </c>
      <c r="I44" s="4">
        <f t="shared" si="2"/>
        <v>100</v>
      </c>
      <c r="J44" s="5">
        <f t="shared" si="3"/>
        <v>54.0948275862069</v>
      </c>
    </row>
    <row r="45" spans="1:10" ht="15">
      <c r="A45" s="6" t="s">
        <v>69</v>
      </c>
      <c r="B45" s="7">
        <v>553</v>
      </c>
      <c r="C45" s="7">
        <v>11</v>
      </c>
      <c r="D45" s="7">
        <v>564</v>
      </c>
      <c r="E45" s="7">
        <v>886</v>
      </c>
      <c r="F45" s="7">
        <v>0</v>
      </c>
      <c r="G45" s="7">
        <v>886</v>
      </c>
      <c r="H45" s="8">
        <f t="shared" si="1"/>
        <v>60.21699819168174</v>
      </c>
      <c r="I45" s="8">
        <f t="shared" si="2"/>
        <v>-100</v>
      </c>
      <c r="J45" s="9">
        <f t="shared" si="3"/>
        <v>57.09219858156028</v>
      </c>
    </row>
    <row r="46" spans="1:10" ht="15">
      <c r="A46" s="10" t="s">
        <v>38</v>
      </c>
      <c r="B46" s="3">
        <v>2725</v>
      </c>
      <c r="C46" s="3">
        <v>17</v>
      </c>
      <c r="D46" s="3">
        <v>2742</v>
      </c>
      <c r="E46" s="3">
        <v>4870</v>
      </c>
      <c r="F46" s="3">
        <v>84</v>
      </c>
      <c r="G46" s="3">
        <v>4954</v>
      </c>
      <c r="H46" s="4">
        <f t="shared" si="1"/>
        <v>78.71559633027523</v>
      </c>
      <c r="I46" s="4">
        <f t="shared" si="2"/>
        <v>394.11764705882354</v>
      </c>
      <c r="J46" s="5">
        <f t="shared" si="3"/>
        <v>80.67104303428154</v>
      </c>
    </row>
    <row r="47" spans="1:10" ht="15">
      <c r="A47" s="6" t="s">
        <v>39</v>
      </c>
      <c r="B47" s="7">
        <v>1555</v>
      </c>
      <c r="C47" s="7">
        <v>41</v>
      </c>
      <c r="D47" s="7">
        <v>1596</v>
      </c>
      <c r="E47" s="7">
        <v>1531</v>
      </c>
      <c r="F47" s="7">
        <v>2</v>
      </c>
      <c r="G47" s="7">
        <v>1533</v>
      </c>
      <c r="H47" s="8">
        <f t="shared" si="1"/>
        <v>-1.5434083601286173</v>
      </c>
      <c r="I47" s="8">
        <f t="shared" si="2"/>
        <v>-95.1219512195122</v>
      </c>
      <c r="J47" s="9">
        <f t="shared" si="3"/>
        <v>-3.9473684210526314</v>
      </c>
    </row>
    <row r="48" spans="1:10" ht="15">
      <c r="A48" s="10" t="s">
        <v>40</v>
      </c>
      <c r="B48" s="3">
        <v>3561</v>
      </c>
      <c r="C48" s="3">
        <v>238</v>
      </c>
      <c r="D48" s="3">
        <v>3799</v>
      </c>
      <c r="E48" s="3">
        <v>3450</v>
      </c>
      <c r="F48" s="3">
        <v>210</v>
      </c>
      <c r="G48" s="3">
        <v>3660</v>
      </c>
      <c r="H48" s="4">
        <f t="shared" si="1"/>
        <v>-3.1171019376579614</v>
      </c>
      <c r="I48" s="4">
        <f t="shared" si="2"/>
        <v>-11.76470588235294</v>
      </c>
      <c r="J48" s="5">
        <f t="shared" si="3"/>
        <v>-3.6588575941037114</v>
      </c>
    </row>
    <row r="49" spans="1:10" ht="15">
      <c r="A49" s="6" t="s">
        <v>41</v>
      </c>
      <c r="B49" s="7">
        <v>110</v>
      </c>
      <c r="C49" s="7">
        <v>0</v>
      </c>
      <c r="D49" s="7">
        <v>110</v>
      </c>
      <c r="E49" s="7">
        <v>160</v>
      </c>
      <c r="F49" s="7">
        <v>0</v>
      </c>
      <c r="G49" s="7">
        <v>160</v>
      </c>
      <c r="H49" s="8">
        <f t="shared" si="1"/>
        <v>45.45454545454545</v>
      </c>
      <c r="I49" s="8">
        <f t="shared" si="2"/>
        <v>0</v>
      </c>
      <c r="J49" s="9">
        <f t="shared" si="3"/>
        <v>45.45454545454545</v>
      </c>
    </row>
    <row r="50" spans="1:10" ht="15">
      <c r="A50" s="10" t="s">
        <v>42</v>
      </c>
      <c r="B50" s="3">
        <v>294</v>
      </c>
      <c r="C50" s="3">
        <v>1</v>
      </c>
      <c r="D50" s="3">
        <v>295</v>
      </c>
      <c r="E50" s="3">
        <v>270</v>
      </c>
      <c r="F50" s="3">
        <v>6</v>
      </c>
      <c r="G50" s="3">
        <v>276</v>
      </c>
      <c r="H50" s="4">
        <f t="shared" si="1"/>
        <v>-8.16326530612245</v>
      </c>
      <c r="I50" s="4">
        <f t="shared" si="2"/>
        <v>500</v>
      </c>
      <c r="J50" s="5">
        <f t="shared" si="3"/>
        <v>-6.440677966101695</v>
      </c>
    </row>
    <row r="51" spans="1:10" ht="15">
      <c r="A51" s="6" t="s">
        <v>43</v>
      </c>
      <c r="B51" s="7">
        <v>787</v>
      </c>
      <c r="C51" s="7">
        <v>31</v>
      </c>
      <c r="D51" s="7">
        <v>818</v>
      </c>
      <c r="E51" s="7">
        <v>1157</v>
      </c>
      <c r="F51" s="7">
        <v>10</v>
      </c>
      <c r="G51" s="7">
        <v>1167</v>
      </c>
      <c r="H51" s="8">
        <f t="shared" si="1"/>
        <v>47.01397712833545</v>
      </c>
      <c r="I51" s="8">
        <f>+_xlfn.IFERROR(((F51-C51)/C51)*100,0)</f>
        <v>-67.74193548387096</v>
      </c>
      <c r="J51" s="9">
        <f t="shared" si="3"/>
        <v>42.665036674816626</v>
      </c>
    </row>
    <row r="52" spans="1:10" ht="15">
      <c r="A52" s="10" t="s">
        <v>73</v>
      </c>
      <c r="B52" s="3">
        <v>1517</v>
      </c>
      <c r="C52" s="3">
        <v>48</v>
      </c>
      <c r="D52" s="3">
        <v>1565</v>
      </c>
      <c r="E52" s="3">
        <v>2034</v>
      </c>
      <c r="F52" s="3">
        <v>8</v>
      </c>
      <c r="G52" s="3">
        <v>2042</v>
      </c>
      <c r="H52" s="4">
        <f t="shared" si="1"/>
        <v>34.080421885299934</v>
      </c>
      <c r="I52" s="4">
        <f t="shared" si="2"/>
        <v>-83.33333333333334</v>
      </c>
      <c r="J52" s="5">
        <f t="shared" si="3"/>
        <v>30.47923322683706</v>
      </c>
    </row>
    <row r="53" spans="1:10" ht="15">
      <c r="A53" s="6" t="s">
        <v>44</v>
      </c>
      <c r="B53" s="7">
        <v>664</v>
      </c>
      <c r="C53" s="7">
        <v>1</v>
      </c>
      <c r="D53" s="7">
        <v>665</v>
      </c>
      <c r="E53" s="7">
        <v>2329</v>
      </c>
      <c r="F53" s="7">
        <v>0</v>
      </c>
      <c r="G53" s="7">
        <v>2329</v>
      </c>
      <c r="H53" s="8">
        <f t="shared" si="1"/>
        <v>250.75301204819277</v>
      </c>
      <c r="I53" s="8">
        <f t="shared" si="2"/>
        <v>-100</v>
      </c>
      <c r="J53" s="9">
        <f t="shared" si="3"/>
        <v>250.22556390977445</v>
      </c>
    </row>
    <row r="54" spans="1:10" ht="15">
      <c r="A54" s="10" t="s">
        <v>70</v>
      </c>
      <c r="B54" s="3">
        <v>5451</v>
      </c>
      <c r="C54" s="3">
        <v>145</v>
      </c>
      <c r="D54" s="3">
        <v>5596</v>
      </c>
      <c r="E54" s="3">
        <v>8561</v>
      </c>
      <c r="F54" s="3">
        <v>219</v>
      </c>
      <c r="G54" s="3">
        <v>8780</v>
      </c>
      <c r="H54" s="4">
        <f t="shared" si="1"/>
        <v>57.05375160521006</v>
      </c>
      <c r="I54" s="4">
        <f t="shared" si="2"/>
        <v>51.03448275862069</v>
      </c>
      <c r="J54" s="5">
        <f t="shared" si="3"/>
        <v>56.89778413152251</v>
      </c>
    </row>
    <row r="55" spans="1:10" ht="15">
      <c r="A55" s="6" t="s">
        <v>45</v>
      </c>
      <c r="B55" s="7">
        <v>247</v>
      </c>
      <c r="C55" s="7">
        <v>0</v>
      </c>
      <c r="D55" s="7">
        <v>247</v>
      </c>
      <c r="E55" s="7">
        <v>241</v>
      </c>
      <c r="F55" s="7">
        <v>0</v>
      </c>
      <c r="G55" s="7">
        <v>241</v>
      </c>
      <c r="H55" s="8">
        <f t="shared" si="1"/>
        <v>-2.42914979757085</v>
      </c>
      <c r="I55" s="8">
        <f t="shared" si="2"/>
        <v>0</v>
      </c>
      <c r="J55" s="9">
        <f t="shared" si="3"/>
        <v>-2.42914979757085</v>
      </c>
    </row>
    <row r="56" spans="1:10" ht="15">
      <c r="A56" s="10" t="s">
        <v>46</v>
      </c>
      <c r="B56" s="3">
        <v>1488</v>
      </c>
      <c r="C56" s="3">
        <v>7</v>
      </c>
      <c r="D56" s="3">
        <v>1495</v>
      </c>
      <c r="E56" s="3">
        <v>1999</v>
      </c>
      <c r="F56" s="3">
        <v>0</v>
      </c>
      <c r="G56" s="3">
        <v>1999</v>
      </c>
      <c r="H56" s="4">
        <f t="shared" si="1"/>
        <v>34.34139784946236</v>
      </c>
      <c r="I56" s="4">
        <f t="shared" si="2"/>
        <v>-100</v>
      </c>
      <c r="J56" s="5">
        <f t="shared" si="3"/>
        <v>33.7123745819398</v>
      </c>
    </row>
    <row r="57" spans="1:10" ht="15">
      <c r="A57" s="6" t="s">
        <v>47</v>
      </c>
      <c r="B57" s="7">
        <v>4223</v>
      </c>
      <c r="C57" s="7">
        <v>20</v>
      </c>
      <c r="D57" s="7">
        <v>4243</v>
      </c>
      <c r="E57" s="7">
        <v>5607</v>
      </c>
      <c r="F57" s="7">
        <v>39</v>
      </c>
      <c r="G57" s="7">
        <v>5646</v>
      </c>
      <c r="H57" s="8">
        <f t="shared" si="1"/>
        <v>32.77291025337438</v>
      </c>
      <c r="I57" s="8">
        <f t="shared" si="2"/>
        <v>95</v>
      </c>
      <c r="J57" s="9">
        <f t="shared" si="3"/>
        <v>33.06622672637285</v>
      </c>
    </row>
    <row r="58" spans="1:10" ht="15">
      <c r="A58" s="10" t="s">
        <v>56</v>
      </c>
      <c r="B58" s="3">
        <v>172</v>
      </c>
      <c r="C58" s="3">
        <v>44</v>
      </c>
      <c r="D58" s="3">
        <v>216</v>
      </c>
      <c r="E58" s="3">
        <v>228</v>
      </c>
      <c r="F58" s="3">
        <v>3</v>
      </c>
      <c r="G58" s="3">
        <v>231</v>
      </c>
      <c r="H58" s="4">
        <f t="shared" si="1"/>
        <v>32.55813953488372</v>
      </c>
      <c r="I58" s="4">
        <f t="shared" si="2"/>
        <v>-93.18181818181817</v>
      </c>
      <c r="J58" s="5">
        <f t="shared" si="3"/>
        <v>6.944444444444445</v>
      </c>
    </row>
    <row r="59" spans="1:10" ht="15">
      <c r="A59" s="6" t="s">
        <v>57</v>
      </c>
      <c r="B59" s="7">
        <v>119</v>
      </c>
      <c r="C59" s="7">
        <v>5</v>
      </c>
      <c r="D59" s="7">
        <v>124</v>
      </c>
      <c r="E59" s="7">
        <v>26</v>
      </c>
      <c r="F59" s="7">
        <v>14</v>
      </c>
      <c r="G59" s="7">
        <v>40</v>
      </c>
      <c r="H59" s="8">
        <f t="shared" si="1"/>
        <v>-78.15126050420169</v>
      </c>
      <c r="I59" s="8">
        <f t="shared" si="2"/>
        <v>180</v>
      </c>
      <c r="J59" s="9">
        <f t="shared" si="3"/>
        <v>-67.74193548387096</v>
      </c>
    </row>
    <row r="60" spans="1:11" ht="15">
      <c r="A60" s="11" t="s">
        <v>48</v>
      </c>
      <c r="B60" s="12">
        <f aca="true" t="shared" si="4" ref="B60:G60">B61-SUM(B6+B10+B20+B32+B58+B59+B5)</f>
        <v>128558</v>
      </c>
      <c r="C60" s="12">
        <f t="shared" si="4"/>
        <v>30386</v>
      </c>
      <c r="D60" s="12">
        <f t="shared" si="4"/>
        <v>158944</v>
      </c>
      <c r="E60" s="12">
        <f t="shared" si="4"/>
        <v>157417</v>
      </c>
      <c r="F60" s="12">
        <f t="shared" si="4"/>
        <v>29969</v>
      </c>
      <c r="G60" s="12">
        <f t="shared" si="4"/>
        <v>187386</v>
      </c>
      <c r="H60" s="13">
        <f>+_xlfn.IFERROR(((E60-B60)/B60)*100,0)</f>
        <v>22.448233482163694</v>
      </c>
      <c r="I60" s="13">
        <f t="shared" si="2"/>
        <v>-1.3723425261633648</v>
      </c>
      <c r="J60" s="35">
        <f t="shared" si="3"/>
        <v>17.89435272800483</v>
      </c>
      <c r="K60" s="37"/>
    </row>
    <row r="61" spans="1:10" ht="15">
      <c r="A61" s="14" t="s">
        <v>49</v>
      </c>
      <c r="B61" s="15">
        <f aca="true" t="shared" si="5" ref="B61:G61">SUM(B4:B59)</f>
        <v>186672</v>
      </c>
      <c r="C61" s="15">
        <f t="shared" si="5"/>
        <v>117219</v>
      </c>
      <c r="D61" s="15">
        <f t="shared" si="5"/>
        <v>303891</v>
      </c>
      <c r="E61" s="15">
        <f t="shared" si="5"/>
        <v>223824</v>
      </c>
      <c r="F61" s="15">
        <f t="shared" si="5"/>
        <v>109361</v>
      </c>
      <c r="G61" s="15">
        <f t="shared" si="5"/>
        <v>333185</v>
      </c>
      <c r="H61" s="16">
        <f>+_xlfn.IFERROR(((E61-B61)/B61)*100,0)</f>
        <v>19.902288506042684</v>
      </c>
      <c r="I61" s="16">
        <f t="shared" si="2"/>
        <v>-6.703691381090096</v>
      </c>
      <c r="J61" s="17">
        <f t="shared" si="3"/>
        <v>9.639640529005465</v>
      </c>
    </row>
    <row r="62" spans="1:10" ht="15.75" thickBot="1">
      <c r="A62" s="18" t="s">
        <v>50</v>
      </c>
      <c r="B62" s="19"/>
      <c r="C62" s="19"/>
      <c r="D62" s="19">
        <v>104362</v>
      </c>
      <c r="E62" s="19"/>
      <c r="F62" s="19"/>
      <c r="G62" s="19">
        <v>133975</v>
      </c>
      <c r="H62" s="62">
        <f>+_xlfn.IFERROR(((G62-D62)/D62)*100,0)</f>
        <v>28.375270692397613</v>
      </c>
      <c r="I62" s="62"/>
      <c r="J62" s="63"/>
    </row>
    <row r="63" spans="1:10" ht="15">
      <c r="A63" s="14" t="s">
        <v>51</v>
      </c>
      <c r="B63" s="34"/>
      <c r="C63" s="34"/>
      <c r="D63" s="34">
        <f>+D61+D62</f>
        <v>408253</v>
      </c>
      <c r="E63" s="34"/>
      <c r="F63" s="34"/>
      <c r="G63" s="34">
        <f>+G61+G62</f>
        <v>467160</v>
      </c>
      <c r="H63" s="72">
        <f>+_xlfn.IFERROR(((G63-D63)/D63)*100,0)</f>
        <v>14.429042774945927</v>
      </c>
      <c r="I63" s="72"/>
      <c r="J63" s="73"/>
    </row>
    <row r="64" spans="1:10" ht="15">
      <c r="A64" s="64"/>
      <c r="B64" s="65"/>
      <c r="C64" s="65"/>
      <c r="D64" s="65"/>
      <c r="E64" s="65"/>
      <c r="F64" s="65"/>
      <c r="G64" s="65"/>
      <c r="H64" s="65"/>
      <c r="I64" s="65"/>
      <c r="J64" s="66"/>
    </row>
    <row r="65" spans="1:10" ht="15.75" thickBot="1">
      <c r="A65" s="67"/>
      <c r="B65" s="68"/>
      <c r="C65" s="68"/>
      <c r="D65" s="68"/>
      <c r="E65" s="68"/>
      <c r="F65" s="68"/>
      <c r="G65" s="68"/>
      <c r="H65" s="68"/>
      <c r="I65" s="68"/>
      <c r="J65" s="69"/>
    </row>
    <row r="66" spans="1:10" ht="48.75" customHeight="1">
      <c r="A66" s="53" t="s">
        <v>71</v>
      </c>
      <c r="B66" s="53"/>
      <c r="C66" s="53"/>
      <c r="D66" s="53"/>
      <c r="E66" s="53"/>
      <c r="F66" s="53"/>
      <c r="G66" s="53"/>
      <c r="H66" s="53"/>
      <c r="I66" s="53"/>
      <c r="J66" s="53"/>
    </row>
    <row r="67" ht="15">
      <c r="A67" s="40" t="s">
        <v>72</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27" operator="equal">
      <formula>0</formula>
    </cfRule>
  </conditionalFormatting>
  <conditionalFormatting sqref="B4:C5 E4:G5">
    <cfRule type="cellIs" priority="9" dxfId="27" operator="equal">
      <formula>0</formula>
    </cfRule>
  </conditionalFormatting>
  <conditionalFormatting sqref="B6:C7 E6:G7">
    <cfRule type="cellIs" priority="7" dxfId="27" operator="equal">
      <formula>0</formula>
    </cfRule>
  </conditionalFormatting>
  <conditionalFormatting sqref="H6:J7">
    <cfRule type="cellIs" priority="6" dxfId="27" operator="equal">
      <formula>0</formula>
    </cfRule>
  </conditionalFormatting>
  <conditionalFormatting sqref="B8:C59 E8:G59">
    <cfRule type="cellIs" priority="5" dxfId="27" operator="equal">
      <formula>0</formula>
    </cfRule>
  </conditionalFormatting>
  <conditionalFormatting sqref="H8:J59">
    <cfRule type="cellIs" priority="4" dxfId="27" operator="equal">
      <formula>0</formula>
    </cfRule>
  </conditionalFormatting>
  <conditionalFormatting sqref="D4:D5">
    <cfRule type="cellIs" priority="3" dxfId="27" operator="equal">
      <formula>0</formula>
    </cfRule>
  </conditionalFormatting>
  <conditionalFormatting sqref="D6:D7">
    <cfRule type="cellIs" priority="2" dxfId="27" operator="equal">
      <formula>0</formula>
    </cfRule>
  </conditionalFormatting>
  <conditionalFormatting sqref="D8:D59">
    <cfRule type="cellIs" priority="1" dxfId="27"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A1:J69"/>
  <sheetViews>
    <sheetView zoomScale="80" zoomScaleNormal="80" zoomScalePageLayoutView="0" workbookViewId="0" topLeftCell="A1">
      <selection activeCell="B4" sqref="B4:G59"/>
    </sheetView>
  </sheetViews>
  <sheetFormatPr defaultColWidth="9.140625" defaultRowHeight="15"/>
  <cols>
    <col min="1" max="1" width="34.00390625" style="0" bestFit="1" customWidth="1"/>
    <col min="2" max="10" width="14.28125" style="0" customWidth="1"/>
  </cols>
  <sheetData>
    <row r="1" spans="1:10" ht="18" customHeight="1">
      <c r="A1" s="54" t="s">
        <v>64</v>
      </c>
      <c r="B1" s="55"/>
      <c r="C1" s="55"/>
      <c r="D1" s="55"/>
      <c r="E1" s="55"/>
      <c r="F1" s="55"/>
      <c r="G1" s="55"/>
      <c r="H1" s="55"/>
      <c r="I1" s="55"/>
      <c r="J1" s="56"/>
    </row>
    <row r="2" spans="1:10" ht="30" customHeight="1">
      <c r="A2" s="57" t="s">
        <v>1</v>
      </c>
      <c r="B2" s="59" t="s">
        <v>76</v>
      </c>
      <c r="C2" s="59"/>
      <c r="D2" s="59"/>
      <c r="E2" s="59" t="s">
        <v>77</v>
      </c>
      <c r="F2" s="59"/>
      <c r="G2" s="59"/>
      <c r="H2" s="60" t="s">
        <v>74</v>
      </c>
      <c r="I2" s="60"/>
      <c r="J2" s="61"/>
    </row>
    <row r="3" spans="1:10" ht="15">
      <c r="A3" s="58"/>
      <c r="B3" s="1" t="s">
        <v>2</v>
      </c>
      <c r="C3" s="1" t="s">
        <v>3</v>
      </c>
      <c r="D3" s="1" t="s">
        <v>4</v>
      </c>
      <c r="E3" s="1" t="s">
        <v>2</v>
      </c>
      <c r="F3" s="1" t="s">
        <v>3</v>
      </c>
      <c r="G3" s="1" t="s">
        <v>4</v>
      </c>
      <c r="H3" s="1" t="s">
        <v>2</v>
      </c>
      <c r="I3" s="1" t="s">
        <v>3</v>
      </c>
      <c r="J3" s="2" t="s">
        <v>4</v>
      </c>
    </row>
    <row r="4" spans="1:10" ht="15">
      <c r="A4" s="10" t="s">
        <v>5</v>
      </c>
      <c r="B4" s="3">
        <v>561.438</v>
      </c>
      <c r="C4" s="3">
        <v>330577.62</v>
      </c>
      <c r="D4" s="3">
        <v>331139.058</v>
      </c>
      <c r="E4" s="3">
        <v>4498.43</v>
      </c>
      <c r="F4" s="3">
        <v>375998</v>
      </c>
      <c r="G4" s="3">
        <v>380496.43</v>
      </c>
      <c r="H4" s="4">
        <f aca="true" t="shared" si="0" ref="H4:J5">+_xlfn.IFERROR(((E4-B4)/B4)*100,0)</f>
        <v>701.2336179595967</v>
      </c>
      <c r="I4" s="4">
        <f t="shared" si="0"/>
        <v>13.73970204032566</v>
      </c>
      <c r="J4" s="5">
        <f t="shared" si="0"/>
        <v>14.905330799123059</v>
      </c>
    </row>
    <row r="5" spans="1:10" ht="15">
      <c r="A5" s="6" t="s">
        <v>68</v>
      </c>
      <c r="B5" s="7">
        <v>30844.963000000003</v>
      </c>
      <c r="C5" s="7">
        <v>378610.36799999984</v>
      </c>
      <c r="D5" s="7">
        <v>409455.33099999983</v>
      </c>
      <c r="E5" s="7">
        <v>35348.525</v>
      </c>
      <c r="F5" s="7">
        <v>412638.578</v>
      </c>
      <c r="G5" s="7">
        <v>447987.103</v>
      </c>
      <c r="H5" s="8">
        <f t="shared" si="0"/>
        <v>14.600639981315581</v>
      </c>
      <c r="I5" s="8">
        <f t="shared" si="0"/>
        <v>8.987659313122705</v>
      </c>
      <c r="J5" s="9">
        <f t="shared" si="0"/>
        <v>9.410494645629656</v>
      </c>
    </row>
    <row r="6" spans="1:10" ht="15">
      <c r="A6" s="10" t="s">
        <v>52</v>
      </c>
      <c r="B6" s="3">
        <v>28883.807</v>
      </c>
      <c r="C6" s="3">
        <v>48573.11099999999</v>
      </c>
      <c r="D6" s="3">
        <v>77456.91799999999</v>
      </c>
      <c r="E6" s="3">
        <v>42904.917</v>
      </c>
      <c r="F6" s="3">
        <v>39297.759</v>
      </c>
      <c r="G6" s="3">
        <v>82202.676</v>
      </c>
      <c r="H6" s="4">
        <f aca="true" t="shared" si="1" ref="H6:H59">+_xlfn.IFERROR(((E6-B6)/B6)*100,0)</f>
        <v>48.543150838807364</v>
      </c>
      <c r="I6" s="4">
        <f aca="true" t="shared" si="2" ref="I6:I60">+_xlfn.IFERROR(((F6-C6)/C6)*100,0)</f>
        <v>-19.09565150150665</v>
      </c>
      <c r="J6" s="5">
        <f aca="true" t="shared" si="3" ref="J6:J60">+_xlfn.IFERROR(((G6-D6)/D6)*100,0)</f>
        <v>6.126964669572854</v>
      </c>
    </row>
    <row r="7" spans="1:10" ht="15">
      <c r="A7" s="6" t="s">
        <v>6</v>
      </c>
      <c r="B7" s="7">
        <v>15179.928</v>
      </c>
      <c r="C7" s="7">
        <v>9132.659000000001</v>
      </c>
      <c r="D7" s="7">
        <v>24312.587</v>
      </c>
      <c r="E7" s="7">
        <v>15391</v>
      </c>
      <c r="F7" s="7">
        <v>3837</v>
      </c>
      <c r="G7" s="7">
        <v>19228</v>
      </c>
      <c r="H7" s="8">
        <f t="shared" si="1"/>
        <v>1.3904677281736786</v>
      </c>
      <c r="I7" s="8">
        <f t="shared" si="2"/>
        <v>-57.98594910857835</v>
      </c>
      <c r="J7" s="9">
        <f t="shared" si="3"/>
        <v>-20.913393543846237</v>
      </c>
    </row>
    <row r="8" spans="1:10" ht="15">
      <c r="A8" s="10" t="s">
        <v>7</v>
      </c>
      <c r="B8" s="3">
        <v>14172.334000000003</v>
      </c>
      <c r="C8" s="3">
        <v>7622.379999999999</v>
      </c>
      <c r="D8" s="3">
        <v>21794.714</v>
      </c>
      <c r="E8" s="3">
        <v>24063.206</v>
      </c>
      <c r="F8" s="3">
        <v>4936.79</v>
      </c>
      <c r="G8" s="3">
        <v>28999.996</v>
      </c>
      <c r="H8" s="4">
        <f t="shared" si="1"/>
        <v>69.79000071547844</v>
      </c>
      <c r="I8" s="4">
        <f t="shared" si="2"/>
        <v>-35.23295873467342</v>
      </c>
      <c r="J8" s="5">
        <f t="shared" si="3"/>
        <v>33.05976852919474</v>
      </c>
    </row>
    <row r="9" spans="1:10" ht="15">
      <c r="A9" s="6" t="s">
        <v>8</v>
      </c>
      <c r="B9" s="7">
        <v>10549.141</v>
      </c>
      <c r="C9" s="7">
        <v>15300.446000000004</v>
      </c>
      <c r="D9" s="7">
        <v>25849.587000000003</v>
      </c>
      <c r="E9" s="7">
        <v>11577.101999999999</v>
      </c>
      <c r="F9" s="7">
        <v>16702.783</v>
      </c>
      <c r="G9" s="7">
        <v>28279.885</v>
      </c>
      <c r="H9" s="8">
        <f t="shared" si="1"/>
        <v>9.744499575842235</v>
      </c>
      <c r="I9" s="8">
        <f t="shared" si="2"/>
        <v>9.16533413470428</v>
      </c>
      <c r="J9" s="9">
        <f t="shared" si="3"/>
        <v>9.401689860654233</v>
      </c>
    </row>
    <row r="10" spans="1:10" ht="15">
      <c r="A10" s="10" t="s">
        <v>53</v>
      </c>
      <c r="B10" s="3">
        <v>551.26</v>
      </c>
      <c r="C10" s="3">
        <v>150.663</v>
      </c>
      <c r="D10" s="3">
        <v>701.923</v>
      </c>
      <c r="E10" s="3">
        <v>810.535</v>
      </c>
      <c r="F10" s="3">
        <v>410.407</v>
      </c>
      <c r="G10" s="3">
        <v>1220.942</v>
      </c>
      <c r="H10" s="4">
        <f t="shared" si="1"/>
        <v>47.03316039618329</v>
      </c>
      <c r="I10" s="4">
        <f t="shared" si="2"/>
        <v>172.4006557681713</v>
      </c>
      <c r="J10" s="5">
        <f t="shared" si="3"/>
        <v>73.94244097999353</v>
      </c>
    </row>
    <row r="11" spans="1:10" ht="15">
      <c r="A11" s="6" t="s">
        <v>9</v>
      </c>
      <c r="B11" s="7">
        <v>1181.006</v>
      </c>
      <c r="C11" s="7">
        <v>108.98799999999999</v>
      </c>
      <c r="D11" s="7">
        <v>1289.9940000000001</v>
      </c>
      <c r="E11" s="7">
        <v>2031.508</v>
      </c>
      <c r="F11" s="7">
        <v>368.089</v>
      </c>
      <c r="G11" s="7">
        <v>2399.597</v>
      </c>
      <c r="H11" s="8">
        <f t="shared" si="1"/>
        <v>72.01504480078847</v>
      </c>
      <c r="I11" s="8">
        <f t="shared" si="2"/>
        <v>237.73351194626935</v>
      </c>
      <c r="J11" s="9">
        <f t="shared" si="3"/>
        <v>86.01613650916205</v>
      </c>
    </row>
    <row r="12" spans="1:10" ht="15">
      <c r="A12" s="10" t="s">
        <v>10</v>
      </c>
      <c r="B12" s="3">
        <v>1435.403</v>
      </c>
      <c r="C12" s="3">
        <v>0</v>
      </c>
      <c r="D12" s="3">
        <v>1435.403</v>
      </c>
      <c r="E12" s="3">
        <v>2408.561</v>
      </c>
      <c r="F12" s="3">
        <v>450.316</v>
      </c>
      <c r="G12" s="3">
        <v>2858.877</v>
      </c>
      <c r="H12" s="4">
        <f t="shared" si="1"/>
        <v>67.79684868988014</v>
      </c>
      <c r="I12" s="4">
        <f t="shared" si="2"/>
        <v>0</v>
      </c>
      <c r="J12" s="5">
        <f t="shared" si="3"/>
        <v>99.16894419197952</v>
      </c>
    </row>
    <row r="13" spans="1:10" ht="15">
      <c r="A13" s="6" t="s">
        <v>11</v>
      </c>
      <c r="B13" s="7">
        <v>7228.2530000000015</v>
      </c>
      <c r="C13" s="7">
        <v>2168.17</v>
      </c>
      <c r="D13" s="7">
        <v>9396.423000000003</v>
      </c>
      <c r="E13" s="7">
        <v>9455</v>
      </c>
      <c r="F13" s="7">
        <v>1862</v>
      </c>
      <c r="G13" s="7">
        <v>11317</v>
      </c>
      <c r="H13" s="8">
        <f t="shared" si="1"/>
        <v>30.80615744910974</v>
      </c>
      <c r="I13" s="8">
        <f t="shared" si="2"/>
        <v>-14.121125188523042</v>
      </c>
      <c r="J13" s="9">
        <f t="shared" si="3"/>
        <v>20.439448075081305</v>
      </c>
    </row>
    <row r="14" spans="1:10" ht="15">
      <c r="A14" s="10" t="s">
        <v>12</v>
      </c>
      <c r="B14" s="3">
        <v>4812.309</v>
      </c>
      <c r="C14" s="3">
        <v>422.49800000000005</v>
      </c>
      <c r="D14" s="3">
        <v>5234.807000000001</v>
      </c>
      <c r="E14" s="3">
        <v>4995.603</v>
      </c>
      <c r="F14" s="3">
        <v>129.485</v>
      </c>
      <c r="G14" s="3">
        <v>5125.088</v>
      </c>
      <c r="H14" s="4">
        <f t="shared" si="1"/>
        <v>3.8088576606365026</v>
      </c>
      <c r="I14" s="4">
        <f t="shared" si="2"/>
        <v>-69.35251764505395</v>
      </c>
      <c r="J14" s="5">
        <f t="shared" si="3"/>
        <v>-2.0959511974367144</v>
      </c>
    </row>
    <row r="15" spans="1:10" ht="15">
      <c r="A15" s="6" t="s">
        <v>13</v>
      </c>
      <c r="B15" s="7">
        <v>1642.146</v>
      </c>
      <c r="C15" s="7">
        <v>38.379</v>
      </c>
      <c r="D15" s="7">
        <v>1680.5249999999999</v>
      </c>
      <c r="E15" s="7">
        <v>2385.174</v>
      </c>
      <c r="F15" s="7">
        <v>35</v>
      </c>
      <c r="G15" s="7">
        <v>2420.174</v>
      </c>
      <c r="H15" s="8">
        <f t="shared" si="1"/>
        <v>45.24737751698083</v>
      </c>
      <c r="I15" s="8">
        <f t="shared" si="2"/>
        <v>-8.80429401495609</v>
      </c>
      <c r="J15" s="9">
        <f t="shared" si="3"/>
        <v>44.01297213668349</v>
      </c>
    </row>
    <row r="16" spans="1:10" ht="15">
      <c r="A16" s="10" t="s">
        <v>14</v>
      </c>
      <c r="B16" s="3">
        <v>3772.6429999999996</v>
      </c>
      <c r="C16" s="3">
        <v>1332.74</v>
      </c>
      <c r="D16" s="3">
        <v>5105.383</v>
      </c>
      <c r="E16" s="3">
        <v>4679.85</v>
      </c>
      <c r="F16" s="3">
        <v>312.51099999999997</v>
      </c>
      <c r="G16" s="3">
        <v>4992.361000000001</v>
      </c>
      <c r="H16" s="4">
        <f t="shared" si="1"/>
        <v>24.046987748376957</v>
      </c>
      <c r="I16" s="4">
        <f t="shared" si="2"/>
        <v>-76.55124030193437</v>
      </c>
      <c r="J16" s="5">
        <f t="shared" si="3"/>
        <v>-2.2137810228928765</v>
      </c>
    </row>
    <row r="17" spans="1:10" ht="15">
      <c r="A17" s="6" t="s">
        <v>15</v>
      </c>
      <c r="B17" s="7">
        <v>449.97400000000005</v>
      </c>
      <c r="C17" s="7">
        <v>26.011999999999997</v>
      </c>
      <c r="D17" s="7">
        <v>475.98600000000005</v>
      </c>
      <c r="E17" s="7">
        <v>380.609</v>
      </c>
      <c r="F17" s="7">
        <v>0</v>
      </c>
      <c r="G17" s="7">
        <v>380.609</v>
      </c>
      <c r="H17" s="8">
        <f t="shared" si="1"/>
        <v>-15.41533510825071</v>
      </c>
      <c r="I17" s="8">
        <f t="shared" si="2"/>
        <v>-100</v>
      </c>
      <c r="J17" s="9">
        <f t="shared" si="3"/>
        <v>-20.03777422025019</v>
      </c>
    </row>
    <row r="18" spans="1:10" ht="15">
      <c r="A18" s="10" t="s">
        <v>16</v>
      </c>
      <c r="B18" s="3">
        <v>631.658</v>
      </c>
      <c r="C18" s="3">
        <v>8.716</v>
      </c>
      <c r="D18" s="3">
        <v>640.374</v>
      </c>
      <c r="E18" s="3">
        <v>771.923</v>
      </c>
      <c r="F18" s="3">
        <v>0</v>
      </c>
      <c r="G18" s="3">
        <v>771.923</v>
      </c>
      <c r="H18" s="4">
        <f t="shared" si="1"/>
        <v>22.205845568329693</v>
      </c>
      <c r="I18" s="4">
        <f t="shared" si="2"/>
        <v>-100</v>
      </c>
      <c r="J18" s="5">
        <f t="shared" si="3"/>
        <v>20.542526710953283</v>
      </c>
    </row>
    <row r="19" spans="1:10" ht="15">
      <c r="A19" s="6" t="s">
        <v>17</v>
      </c>
      <c r="B19" s="7">
        <v>264.81700000000006</v>
      </c>
      <c r="C19" s="7">
        <v>81.80499999999998</v>
      </c>
      <c r="D19" s="7">
        <v>346.62200000000007</v>
      </c>
      <c r="E19" s="7">
        <v>286.134</v>
      </c>
      <c r="F19" s="7">
        <v>70.868</v>
      </c>
      <c r="G19" s="7">
        <v>357.002</v>
      </c>
      <c r="H19" s="8">
        <f t="shared" si="1"/>
        <v>8.049709799597437</v>
      </c>
      <c r="I19" s="8">
        <f t="shared" si="2"/>
        <v>-13.369598435303448</v>
      </c>
      <c r="J19" s="9">
        <f t="shared" si="3"/>
        <v>2.994616614063717</v>
      </c>
    </row>
    <row r="20" spans="1:10" ht="15">
      <c r="A20" s="10" t="s">
        <v>54</v>
      </c>
      <c r="B20" s="3">
        <v>0</v>
      </c>
      <c r="C20" s="3">
        <v>0</v>
      </c>
      <c r="D20" s="3">
        <v>0</v>
      </c>
      <c r="E20" s="3">
        <v>0</v>
      </c>
      <c r="F20" s="3">
        <v>0</v>
      </c>
      <c r="G20" s="3">
        <v>0</v>
      </c>
      <c r="H20" s="4">
        <f t="shared" si="1"/>
        <v>0</v>
      </c>
      <c r="I20" s="4">
        <f t="shared" si="2"/>
        <v>0</v>
      </c>
      <c r="J20" s="5">
        <f t="shared" si="3"/>
        <v>0</v>
      </c>
    </row>
    <row r="21" spans="1:10" ht="15">
      <c r="A21" s="6" t="s">
        <v>18</v>
      </c>
      <c r="B21" s="7">
        <v>209.567</v>
      </c>
      <c r="C21" s="7">
        <v>67.567</v>
      </c>
      <c r="D21" s="7">
        <v>277.134</v>
      </c>
      <c r="E21" s="7">
        <v>313.403</v>
      </c>
      <c r="F21" s="7">
        <v>0.5</v>
      </c>
      <c r="G21" s="7">
        <v>313.903</v>
      </c>
      <c r="H21" s="8">
        <f t="shared" si="1"/>
        <v>49.547877289840486</v>
      </c>
      <c r="I21" s="8">
        <f t="shared" si="2"/>
        <v>-99.25999378394779</v>
      </c>
      <c r="J21" s="9">
        <f t="shared" si="3"/>
        <v>13.267588964183394</v>
      </c>
    </row>
    <row r="22" spans="1:10" ht="15">
      <c r="A22" s="10" t="s">
        <v>19</v>
      </c>
      <c r="B22" s="3">
        <v>0</v>
      </c>
      <c r="C22" s="3">
        <v>0</v>
      </c>
      <c r="D22" s="3">
        <v>0</v>
      </c>
      <c r="E22" s="3">
        <v>0</v>
      </c>
      <c r="F22" s="3">
        <v>0</v>
      </c>
      <c r="G22" s="3">
        <v>0</v>
      </c>
      <c r="H22" s="4">
        <f t="shared" si="1"/>
        <v>0</v>
      </c>
      <c r="I22" s="4">
        <f t="shared" si="2"/>
        <v>0</v>
      </c>
      <c r="J22" s="5">
        <f t="shared" si="3"/>
        <v>0</v>
      </c>
    </row>
    <row r="23" spans="1:10" ht="15">
      <c r="A23" s="6" t="s">
        <v>20</v>
      </c>
      <c r="B23" s="7">
        <v>998.558</v>
      </c>
      <c r="C23" s="7">
        <v>25.399</v>
      </c>
      <c r="D23" s="7">
        <v>1023.957</v>
      </c>
      <c r="E23" s="7">
        <v>1708.5149999999999</v>
      </c>
      <c r="F23" s="7">
        <v>0</v>
      </c>
      <c r="G23" s="7">
        <v>1708.5149999999999</v>
      </c>
      <c r="H23" s="8">
        <f t="shared" si="1"/>
        <v>71.09822363848669</v>
      </c>
      <c r="I23" s="8">
        <f t="shared" si="2"/>
        <v>-100</v>
      </c>
      <c r="J23" s="9">
        <f t="shared" si="3"/>
        <v>66.85417454053245</v>
      </c>
    </row>
    <row r="24" spans="1:10" ht="15">
      <c r="A24" s="10" t="s">
        <v>21</v>
      </c>
      <c r="B24" s="3">
        <v>394.40099999999995</v>
      </c>
      <c r="C24" s="3">
        <v>6.108</v>
      </c>
      <c r="D24" s="3">
        <v>400.50899999999996</v>
      </c>
      <c r="E24" s="3">
        <v>443.63599999999997</v>
      </c>
      <c r="F24" s="3">
        <v>0</v>
      </c>
      <c r="G24" s="3">
        <v>443.63599999999997</v>
      </c>
      <c r="H24" s="4">
        <f t="shared" si="1"/>
        <v>12.483487617932008</v>
      </c>
      <c r="I24" s="4">
        <f t="shared" si="2"/>
        <v>-100</v>
      </c>
      <c r="J24" s="5">
        <f t="shared" si="3"/>
        <v>10.768047659353476</v>
      </c>
    </row>
    <row r="25" spans="1:10" ht="15">
      <c r="A25" s="6" t="s">
        <v>22</v>
      </c>
      <c r="B25" s="7">
        <v>487.933</v>
      </c>
      <c r="C25" s="7">
        <v>205.978</v>
      </c>
      <c r="D25" s="7">
        <v>693.9110000000001</v>
      </c>
      <c r="E25" s="7">
        <v>36.575</v>
      </c>
      <c r="F25" s="7">
        <v>0</v>
      </c>
      <c r="G25" s="7">
        <v>36.575</v>
      </c>
      <c r="H25" s="8">
        <f t="shared" si="1"/>
        <v>-92.5040937997635</v>
      </c>
      <c r="I25" s="8">
        <f t="shared" si="2"/>
        <v>-100</v>
      </c>
      <c r="J25" s="9">
        <f t="shared" si="3"/>
        <v>-94.72915114474334</v>
      </c>
    </row>
    <row r="26" spans="1:10" ht="15">
      <c r="A26" s="10" t="s">
        <v>23</v>
      </c>
      <c r="B26" s="3">
        <v>180.401</v>
      </c>
      <c r="C26" s="3">
        <v>30.266</v>
      </c>
      <c r="D26" s="3">
        <v>210.667</v>
      </c>
      <c r="E26" s="3">
        <v>288.821</v>
      </c>
      <c r="F26" s="3">
        <v>0</v>
      </c>
      <c r="G26" s="3">
        <v>288.821</v>
      </c>
      <c r="H26" s="4">
        <f t="shared" si="1"/>
        <v>60.09944512502703</v>
      </c>
      <c r="I26" s="4">
        <f t="shared" si="2"/>
        <v>-100</v>
      </c>
      <c r="J26" s="5">
        <f t="shared" si="3"/>
        <v>37.09835902158384</v>
      </c>
    </row>
    <row r="27" spans="1:10" ht="15">
      <c r="A27" s="6" t="s">
        <v>24</v>
      </c>
      <c r="B27" s="7">
        <v>0</v>
      </c>
      <c r="C27" s="7">
        <v>0</v>
      </c>
      <c r="D27" s="7">
        <v>0</v>
      </c>
      <c r="E27" s="7">
        <v>0</v>
      </c>
      <c r="F27" s="7">
        <v>0</v>
      </c>
      <c r="G27" s="7">
        <v>0</v>
      </c>
      <c r="H27" s="8">
        <f t="shared" si="1"/>
        <v>0</v>
      </c>
      <c r="I27" s="8">
        <f t="shared" si="2"/>
        <v>0</v>
      </c>
      <c r="J27" s="9">
        <f t="shared" si="3"/>
        <v>0</v>
      </c>
    </row>
    <row r="28" spans="1:10" ht="15">
      <c r="A28" s="10" t="s">
        <v>25</v>
      </c>
      <c r="B28" s="3">
        <v>856.966</v>
      </c>
      <c r="C28" s="3">
        <v>181.91</v>
      </c>
      <c r="D28" s="3">
        <v>1038.876</v>
      </c>
      <c r="E28" s="3">
        <v>760.208</v>
      </c>
      <c r="F28" s="3">
        <v>52.775</v>
      </c>
      <c r="G28" s="3">
        <v>812.983</v>
      </c>
      <c r="H28" s="4">
        <f t="shared" si="1"/>
        <v>-11.290762994097786</v>
      </c>
      <c r="I28" s="4">
        <f t="shared" si="2"/>
        <v>-70.98840085756693</v>
      </c>
      <c r="J28" s="5">
        <f t="shared" si="3"/>
        <v>-21.74398099484443</v>
      </c>
    </row>
    <row r="29" spans="1:10" ht="15">
      <c r="A29" s="6" t="s">
        <v>26</v>
      </c>
      <c r="B29" s="7">
        <v>2838.089</v>
      </c>
      <c r="C29" s="7">
        <v>231.67999999999998</v>
      </c>
      <c r="D29" s="7">
        <v>3069.769</v>
      </c>
      <c r="E29" s="7">
        <v>3580.2799999999997</v>
      </c>
      <c r="F29" s="7">
        <v>94.523</v>
      </c>
      <c r="G29" s="7">
        <v>3674.803</v>
      </c>
      <c r="H29" s="8">
        <f t="shared" si="1"/>
        <v>26.151082647513867</v>
      </c>
      <c r="I29" s="8">
        <f t="shared" si="2"/>
        <v>-59.20105317679558</v>
      </c>
      <c r="J29" s="9">
        <f t="shared" si="3"/>
        <v>19.70943090506159</v>
      </c>
    </row>
    <row r="30" spans="1:10" ht="15">
      <c r="A30" s="10" t="s">
        <v>27</v>
      </c>
      <c r="B30" s="3">
        <v>1606.3520000000003</v>
      </c>
      <c r="C30" s="3">
        <v>73.46900000000001</v>
      </c>
      <c r="D30" s="3">
        <v>1679.8210000000004</v>
      </c>
      <c r="E30" s="3">
        <v>1537.71</v>
      </c>
      <c r="F30" s="3">
        <v>0</v>
      </c>
      <c r="G30" s="3">
        <v>1537.71</v>
      </c>
      <c r="H30" s="4">
        <f t="shared" si="1"/>
        <v>-4.27316055260617</v>
      </c>
      <c r="I30" s="4">
        <f t="shared" si="2"/>
        <v>-100</v>
      </c>
      <c r="J30" s="5">
        <f t="shared" si="3"/>
        <v>-8.459889476319221</v>
      </c>
    </row>
    <row r="31" spans="1:10" ht="15">
      <c r="A31" s="6" t="s">
        <v>75</v>
      </c>
      <c r="B31" s="7">
        <v>623.837</v>
      </c>
      <c r="C31" s="7">
        <v>12.004999999999999</v>
      </c>
      <c r="D31" s="7">
        <v>635.842</v>
      </c>
      <c r="E31" s="7">
        <v>727.846</v>
      </c>
      <c r="F31" s="7">
        <v>0</v>
      </c>
      <c r="G31" s="7">
        <v>727.846</v>
      </c>
      <c r="H31" s="8">
        <f t="shared" si="1"/>
        <v>16.6724641212368</v>
      </c>
      <c r="I31" s="8">
        <f t="shared" si="2"/>
        <v>-100</v>
      </c>
      <c r="J31" s="9">
        <f t="shared" si="3"/>
        <v>14.469632392952969</v>
      </c>
    </row>
    <row r="32" spans="1:10" ht="15">
      <c r="A32" s="10" t="s">
        <v>55</v>
      </c>
      <c r="B32" s="3">
        <v>0</v>
      </c>
      <c r="C32" s="3">
        <v>267.118</v>
      </c>
      <c r="D32" s="3">
        <v>267.118</v>
      </c>
      <c r="E32" s="3">
        <v>30.233</v>
      </c>
      <c r="F32" s="3">
        <v>210.091</v>
      </c>
      <c r="G32" s="3">
        <v>240.324</v>
      </c>
      <c r="H32" s="4">
        <f t="shared" si="1"/>
        <v>0</v>
      </c>
      <c r="I32" s="4">
        <f t="shared" si="2"/>
        <v>-21.348991831325478</v>
      </c>
      <c r="J32" s="5">
        <f t="shared" si="3"/>
        <v>-10.030772916838245</v>
      </c>
    </row>
    <row r="33" spans="1:10" ht="15">
      <c r="A33" s="6" t="s">
        <v>67</v>
      </c>
      <c r="B33" s="7">
        <v>236.99099999999999</v>
      </c>
      <c r="C33" s="7">
        <v>0</v>
      </c>
      <c r="D33" s="7">
        <v>236.99099999999999</v>
      </c>
      <c r="E33" s="7">
        <v>353.275</v>
      </c>
      <c r="F33" s="7">
        <v>0</v>
      </c>
      <c r="G33" s="7">
        <v>353.275</v>
      </c>
      <c r="H33" s="8">
        <f t="shared" si="1"/>
        <v>49.06684220075868</v>
      </c>
      <c r="I33" s="8">
        <f t="shared" si="2"/>
        <v>0</v>
      </c>
      <c r="J33" s="9">
        <f t="shared" si="3"/>
        <v>49.06684220075868</v>
      </c>
    </row>
    <row r="34" spans="1:10" ht="15">
      <c r="A34" s="10" t="s">
        <v>28</v>
      </c>
      <c r="B34" s="3">
        <v>1978.4779999999996</v>
      </c>
      <c r="C34" s="3">
        <v>690.028</v>
      </c>
      <c r="D34" s="3">
        <v>2668.5059999999994</v>
      </c>
      <c r="E34" s="3">
        <v>2502.526</v>
      </c>
      <c r="F34" s="3">
        <v>105.99</v>
      </c>
      <c r="G34" s="3">
        <v>2608.5159999999996</v>
      </c>
      <c r="H34" s="4">
        <f t="shared" si="1"/>
        <v>26.487431247656048</v>
      </c>
      <c r="I34" s="4">
        <f t="shared" si="2"/>
        <v>-84.63975374912323</v>
      </c>
      <c r="J34" s="5">
        <f t="shared" si="3"/>
        <v>-2.248074390689015</v>
      </c>
    </row>
    <row r="35" spans="1:10" ht="15">
      <c r="A35" s="6" t="s">
        <v>66</v>
      </c>
      <c r="B35" s="7">
        <v>561.915</v>
      </c>
      <c r="C35" s="7">
        <v>3.75</v>
      </c>
      <c r="D35" s="7">
        <v>565.665</v>
      </c>
      <c r="E35" s="7">
        <v>541.603</v>
      </c>
      <c r="F35" s="7">
        <v>0</v>
      </c>
      <c r="G35" s="7">
        <v>541.603</v>
      </c>
      <c r="H35" s="8">
        <f t="shared" si="1"/>
        <v>-3.614781595081109</v>
      </c>
      <c r="I35" s="8">
        <f t="shared" si="2"/>
        <v>-100</v>
      </c>
      <c r="J35" s="9">
        <f t="shared" si="3"/>
        <v>-4.253754430625903</v>
      </c>
    </row>
    <row r="36" spans="1:10" ht="15">
      <c r="A36" s="10" t="s">
        <v>29</v>
      </c>
      <c r="B36" s="3">
        <v>143.964</v>
      </c>
      <c r="C36" s="3">
        <v>106.00499999999998</v>
      </c>
      <c r="D36" s="3">
        <v>249.969</v>
      </c>
      <c r="E36" s="3">
        <v>82.626</v>
      </c>
      <c r="F36" s="3">
        <v>18</v>
      </c>
      <c r="G36" s="3">
        <v>100.626</v>
      </c>
      <c r="H36" s="4">
        <f t="shared" si="1"/>
        <v>-42.60648495457197</v>
      </c>
      <c r="I36" s="4">
        <f t="shared" si="2"/>
        <v>-83.01966888354323</v>
      </c>
      <c r="J36" s="5">
        <f t="shared" si="3"/>
        <v>-59.74460833143309</v>
      </c>
    </row>
    <row r="37" spans="1:10" ht="15">
      <c r="A37" s="6" t="s">
        <v>30</v>
      </c>
      <c r="B37" s="7">
        <v>448.58399999999995</v>
      </c>
      <c r="C37" s="7">
        <v>11.002</v>
      </c>
      <c r="D37" s="7">
        <v>459.58599999999996</v>
      </c>
      <c r="E37" s="7">
        <v>403.932</v>
      </c>
      <c r="F37" s="7">
        <v>0</v>
      </c>
      <c r="G37" s="7">
        <v>403.932</v>
      </c>
      <c r="H37" s="8">
        <f t="shared" si="1"/>
        <v>-9.95398855063933</v>
      </c>
      <c r="I37" s="8">
        <f t="shared" si="2"/>
        <v>-100</v>
      </c>
      <c r="J37" s="9">
        <f t="shared" si="3"/>
        <v>-12.10959428703223</v>
      </c>
    </row>
    <row r="38" spans="1:10" ht="15">
      <c r="A38" s="10" t="s">
        <v>31</v>
      </c>
      <c r="B38" s="3">
        <v>1314.626</v>
      </c>
      <c r="C38" s="3">
        <v>5.198</v>
      </c>
      <c r="D38" s="3">
        <v>1319.824</v>
      </c>
      <c r="E38" s="3">
        <v>1559.551</v>
      </c>
      <c r="F38" s="3">
        <v>0</v>
      </c>
      <c r="G38" s="3">
        <v>1559.551</v>
      </c>
      <c r="H38" s="4">
        <f t="shared" si="1"/>
        <v>18.630774075668665</v>
      </c>
      <c r="I38" s="4">
        <f t="shared" si="2"/>
        <v>-100</v>
      </c>
      <c r="J38" s="5">
        <f t="shared" si="3"/>
        <v>18.163558171392538</v>
      </c>
    </row>
    <row r="39" spans="1:10" ht="15">
      <c r="A39" s="6" t="s">
        <v>32</v>
      </c>
      <c r="B39" s="7">
        <v>99.63</v>
      </c>
      <c r="C39" s="7">
        <v>29.614</v>
      </c>
      <c r="D39" s="7">
        <v>129.244</v>
      </c>
      <c r="E39" s="7">
        <v>51.336</v>
      </c>
      <c r="F39" s="7">
        <v>0</v>
      </c>
      <c r="G39" s="7">
        <v>51.336</v>
      </c>
      <c r="H39" s="8">
        <f t="shared" si="1"/>
        <v>-48.47335140018067</v>
      </c>
      <c r="I39" s="8">
        <f t="shared" si="2"/>
        <v>-100</v>
      </c>
      <c r="J39" s="9">
        <f t="shared" si="3"/>
        <v>-60.27978087957662</v>
      </c>
    </row>
    <row r="40" spans="1:10" ht="15">
      <c r="A40" s="10" t="s">
        <v>33</v>
      </c>
      <c r="B40" s="3">
        <v>3402.8279999999995</v>
      </c>
      <c r="C40" s="3">
        <v>1355.3540000000003</v>
      </c>
      <c r="D40" s="3">
        <v>4758.182</v>
      </c>
      <c r="E40" s="3">
        <v>3391.393</v>
      </c>
      <c r="F40" s="3">
        <v>987.516</v>
      </c>
      <c r="G40" s="3">
        <v>4378.909</v>
      </c>
      <c r="H40" s="4">
        <f t="shared" si="1"/>
        <v>-0.33604401985641036</v>
      </c>
      <c r="I40" s="4">
        <f t="shared" si="2"/>
        <v>-27.139625514810174</v>
      </c>
      <c r="J40" s="5">
        <f t="shared" si="3"/>
        <v>-7.9709645406586</v>
      </c>
    </row>
    <row r="41" spans="1:10" ht="15">
      <c r="A41" s="6" t="s">
        <v>34</v>
      </c>
      <c r="B41" s="7">
        <v>105.24100000000001</v>
      </c>
      <c r="C41" s="7">
        <v>24.994</v>
      </c>
      <c r="D41" s="7">
        <v>130.235</v>
      </c>
      <c r="E41" s="7">
        <v>0</v>
      </c>
      <c r="F41" s="7">
        <v>0</v>
      </c>
      <c r="G41" s="7">
        <v>0</v>
      </c>
      <c r="H41" s="8">
        <f t="shared" si="1"/>
        <v>-100</v>
      </c>
      <c r="I41" s="8">
        <f t="shared" si="2"/>
        <v>-100</v>
      </c>
      <c r="J41" s="9">
        <f t="shared" si="3"/>
        <v>-100</v>
      </c>
    </row>
    <row r="42" spans="1:10" ht="15">
      <c r="A42" s="10" t="s">
        <v>35</v>
      </c>
      <c r="B42" s="3">
        <v>1369.1</v>
      </c>
      <c r="C42" s="3">
        <v>492.10099999999994</v>
      </c>
      <c r="D42" s="3">
        <v>1861.2009999999998</v>
      </c>
      <c r="E42" s="3">
        <v>1348</v>
      </c>
      <c r="F42" s="3">
        <v>220</v>
      </c>
      <c r="G42" s="3">
        <v>1568</v>
      </c>
      <c r="H42" s="4">
        <f t="shared" si="1"/>
        <v>-1.5411584252428536</v>
      </c>
      <c r="I42" s="4">
        <f t="shared" si="2"/>
        <v>-55.29373035210251</v>
      </c>
      <c r="J42" s="5">
        <f t="shared" si="3"/>
        <v>-15.753322720114582</v>
      </c>
    </row>
    <row r="43" spans="1:10" ht="15">
      <c r="A43" s="6" t="s">
        <v>36</v>
      </c>
      <c r="B43" s="7">
        <v>1353.702</v>
      </c>
      <c r="C43" s="7">
        <v>37.062000000000005</v>
      </c>
      <c r="D43" s="7">
        <v>1390.764</v>
      </c>
      <c r="E43" s="7">
        <v>1508.405</v>
      </c>
      <c r="F43" s="7">
        <v>17.716</v>
      </c>
      <c r="G43" s="7">
        <v>1526.1209999999999</v>
      </c>
      <c r="H43" s="8">
        <f t="shared" si="1"/>
        <v>11.428142973859828</v>
      </c>
      <c r="I43" s="8">
        <f t="shared" si="2"/>
        <v>-52.19901786196104</v>
      </c>
      <c r="J43" s="9">
        <f t="shared" si="3"/>
        <v>9.732564259644338</v>
      </c>
    </row>
    <row r="44" spans="1:10" ht="15">
      <c r="A44" s="10" t="s">
        <v>37</v>
      </c>
      <c r="B44" s="3">
        <v>1115.2040000000002</v>
      </c>
      <c r="C44" s="3">
        <v>9.081</v>
      </c>
      <c r="D44" s="3">
        <v>1124.285</v>
      </c>
      <c r="E44" s="3">
        <v>1732.851</v>
      </c>
      <c r="F44" s="3">
        <v>0</v>
      </c>
      <c r="G44" s="3">
        <v>1732.851</v>
      </c>
      <c r="H44" s="4">
        <f t="shared" si="1"/>
        <v>55.38421669936619</v>
      </c>
      <c r="I44" s="4">
        <f t="shared" si="2"/>
        <v>-100</v>
      </c>
      <c r="J44" s="5">
        <f t="shared" si="3"/>
        <v>54.12915764241273</v>
      </c>
    </row>
    <row r="45" spans="1:10" ht="15">
      <c r="A45" s="6" t="s">
        <v>69</v>
      </c>
      <c r="B45" s="7">
        <v>699.7370000000001</v>
      </c>
      <c r="C45" s="7">
        <v>28.198999999999998</v>
      </c>
      <c r="D45" s="7">
        <v>727.936</v>
      </c>
      <c r="E45" s="7">
        <v>1020.796</v>
      </c>
      <c r="F45" s="7">
        <v>0</v>
      </c>
      <c r="G45" s="7">
        <v>1020.796</v>
      </c>
      <c r="H45" s="8">
        <f t="shared" si="1"/>
        <v>45.882810255853265</v>
      </c>
      <c r="I45" s="8">
        <f t="shared" si="2"/>
        <v>-100</v>
      </c>
      <c r="J45" s="9">
        <f t="shared" si="3"/>
        <v>40.23155881835766</v>
      </c>
    </row>
    <row r="46" spans="1:10" ht="15">
      <c r="A46" s="10" t="s">
        <v>38</v>
      </c>
      <c r="B46" s="3">
        <v>731.794</v>
      </c>
      <c r="C46" s="3">
        <v>33.956</v>
      </c>
      <c r="D46" s="3">
        <v>765.75</v>
      </c>
      <c r="E46" s="3">
        <v>358.952</v>
      </c>
      <c r="F46" s="3">
        <v>78.432</v>
      </c>
      <c r="G46" s="3">
        <v>437.384</v>
      </c>
      <c r="H46" s="4">
        <f t="shared" si="1"/>
        <v>-50.94903757068246</v>
      </c>
      <c r="I46" s="4">
        <f t="shared" si="2"/>
        <v>130.9812698786665</v>
      </c>
      <c r="J46" s="5">
        <f t="shared" si="3"/>
        <v>-42.88161932745674</v>
      </c>
    </row>
    <row r="47" spans="1:10" ht="15">
      <c r="A47" s="6" t="s">
        <v>39</v>
      </c>
      <c r="B47" s="7">
        <v>1469.618</v>
      </c>
      <c r="C47" s="7">
        <v>121.641</v>
      </c>
      <c r="D47" s="7">
        <v>1591.259</v>
      </c>
      <c r="E47" s="7">
        <v>1477.63</v>
      </c>
      <c r="F47" s="7">
        <v>0</v>
      </c>
      <c r="G47" s="7">
        <v>1477.63</v>
      </c>
      <c r="H47" s="8">
        <f t="shared" si="1"/>
        <v>0.5451756851100198</v>
      </c>
      <c r="I47" s="8">
        <f t="shared" si="2"/>
        <v>-100</v>
      </c>
      <c r="J47" s="9">
        <f t="shared" si="3"/>
        <v>-7.140823712544589</v>
      </c>
    </row>
    <row r="48" spans="1:10" ht="15">
      <c r="A48" s="10" t="s">
        <v>40</v>
      </c>
      <c r="B48" s="3">
        <v>2410.5190000000007</v>
      </c>
      <c r="C48" s="3">
        <v>612.286</v>
      </c>
      <c r="D48" s="3">
        <v>3022.8050000000007</v>
      </c>
      <c r="E48" s="3">
        <v>2458.877</v>
      </c>
      <c r="F48" s="3">
        <v>401.283</v>
      </c>
      <c r="G48" s="3">
        <v>2860.16</v>
      </c>
      <c r="H48" s="4">
        <f t="shared" si="1"/>
        <v>2.006123992385011</v>
      </c>
      <c r="I48" s="4">
        <f t="shared" si="2"/>
        <v>-34.461509817307586</v>
      </c>
      <c r="J48" s="5">
        <f t="shared" si="3"/>
        <v>-5.380598483858563</v>
      </c>
    </row>
    <row r="49" spans="1:10" ht="15">
      <c r="A49" s="6" t="s">
        <v>41</v>
      </c>
      <c r="B49" s="7">
        <v>79.531</v>
      </c>
      <c r="C49" s="7">
        <v>0</v>
      </c>
      <c r="D49" s="7">
        <v>79.531</v>
      </c>
      <c r="E49" s="7">
        <v>130.305</v>
      </c>
      <c r="F49" s="7">
        <v>0</v>
      </c>
      <c r="G49" s="7">
        <v>130.305</v>
      </c>
      <c r="H49" s="8">
        <f t="shared" si="1"/>
        <v>63.84177239064013</v>
      </c>
      <c r="I49" s="8">
        <f t="shared" si="2"/>
        <v>0</v>
      </c>
      <c r="J49" s="9">
        <f t="shared" si="3"/>
        <v>63.84177239064013</v>
      </c>
    </row>
    <row r="50" spans="1:10" ht="15">
      <c r="A50" s="10" t="s">
        <v>42</v>
      </c>
      <c r="B50" s="3">
        <v>217.86599999999999</v>
      </c>
      <c r="C50" s="3">
        <v>0</v>
      </c>
      <c r="D50" s="3">
        <v>217.86599999999999</v>
      </c>
      <c r="E50" s="3">
        <v>114.696</v>
      </c>
      <c r="F50" s="3">
        <v>0</v>
      </c>
      <c r="G50" s="3">
        <v>114.696</v>
      </c>
      <c r="H50" s="4">
        <f t="shared" si="1"/>
        <v>-47.354796067307426</v>
      </c>
      <c r="I50" s="4">
        <f t="shared" si="2"/>
        <v>0</v>
      </c>
      <c r="J50" s="5">
        <f t="shared" si="3"/>
        <v>-47.354796067307426</v>
      </c>
    </row>
    <row r="51" spans="1:10" ht="15">
      <c r="A51" s="6" t="s">
        <v>43</v>
      </c>
      <c r="B51" s="7">
        <v>786.9090000000001</v>
      </c>
      <c r="C51" s="7">
        <v>79.73700000000001</v>
      </c>
      <c r="D51" s="7">
        <v>866.6460000000001</v>
      </c>
      <c r="E51" s="7">
        <v>982.3050000000001</v>
      </c>
      <c r="F51" s="7">
        <v>7</v>
      </c>
      <c r="G51" s="7">
        <v>989.3050000000001</v>
      </c>
      <c r="H51" s="8">
        <f t="shared" si="1"/>
        <v>24.830825419457643</v>
      </c>
      <c r="I51" s="8">
        <f t="shared" si="2"/>
        <v>-91.2211394960934</v>
      </c>
      <c r="J51" s="9">
        <f t="shared" si="3"/>
        <v>14.153299040207878</v>
      </c>
    </row>
    <row r="52" spans="1:10" ht="15">
      <c r="A52" s="10" t="s">
        <v>73</v>
      </c>
      <c r="B52" s="3">
        <v>1259.3560000000002</v>
      </c>
      <c r="C52" s="3">
        <v>142.48499999999999</v>
      </c>
      <c r="D52" s="3">
        <v>1401.8410000000001</v>
      </c>
      <c r="E52" s="3">
        <v>1514.792</v>
      </c>
      <c r="F52" s="3">
        <v>0</v>
      </c>
      <c r="G52" s="3">
        <v>1514.792</v>
      </c>
      <c r="H52" s="41">
        <f t="shared" si="1"/>
        <v>20.283065312747123</v>
      </c>
      <c r="I52" s="4">
        <f t="shared" si="2"/>
        <v>-100</v>
      </c>
      <c r="J52" s="5">
        <f t="shared" si="3"/>
        <v>8.057333178299093</v>
      </c>
    </row>
    <row r="53" spans="1:10" ht="15">
      <c r="A53" s="6" t="s">
        <v>44</v>
      </c>
      <c r="B53" s="7">
        <v>684.694</v>
      </c>
      <c r="C53" s="7">
        <v>0</v>
      </c>
      <c r="D53" s="7">
        <v>684.694</v>
      </c>
      <c r="E53" s="7">
        <v>1188.338</v>
      </c>
      <c r="F53" s="7">
        <v>0</v>
      </c>
      <c r="G53" s="7">
        <v>1188.338</v>
      </c>
      <c r="H53" s="8">
        <f t="shared" si="1"/>
        <v>73.55753080938346</v>
      </c>
      <c r="I53" s="8">
        <f t="shared" si="2"/>
        <v>0</v>
      </c>
      <c r="J53" s="9">
        <f t="shared" si="3"/>
        <v>73.55753080938346</v>
      </c>
    </row>
    <row r="54" spans="1:10" ht="15">
      <c r="A54" s="10" t="s">
        <v>70</v>
      </c>
      <c r="B54" s="3">
        <v>112.577</v>
      </c>
      <c r="C54" s="3">
        <v>760.981</v>
      </c>
      <c r="D54" s="3">
        <v>873.558</v>
      </c>
      <c r="E54" s="3">
        <v>0</v>
      </c>
      <c r="F54" s="3">
        <v>1170.806</v>
      </c>
      <c r="G54" s="3">
        <v>1170.806</v>
      </c>
      <c r="H54" s="4">
        <f t="shared" si="1"/>
        <v>-100</v>
      </c>
      <c r="I54" s="4">
        <f t="shared" si="2"/>
        <v>53.85482686164307</v>
      </c>
      <c r="J54" s="5">
        <f t="shared" si="3"/>
        <v>34.02727695241759</v>
      </c>
    </row>
    <row r="55" spans="1:10" ht="15">
      <c r="A55" s="6" t="s">
        <v>45</v>
      </c>
      <c r="B55" s="7">
        <v>0</v>
      </c>
      <c r="C55" s="7">
        <v>0</v>
      </c>
      <c r="D55" s="7">
        <v>0</v>
      </c>
      <c r="E55" s="7">
        <v>0</v>
      </c>
      <c r="F55" s="7">
        <v>0</v>
      </c>
      <c r="G55" s="7">
        <v>0</v>
      </c>
      <c r="H55" s="8">
        <f t="shared" si="1"/>
        <v>0</v>
      </c>
      <c r="I55" s="8">
        <f t="shared" si="2"/>
        <v>0</v>
      </c>
      <c r="J55" s="9">
        <f t="shared" si="3"/>
        <v>0</v>
      </c>
    </row>
    <row r="56" spans="1:10" ht="15">
      <c r="A56" s="10" t="s">
        <v>46</v>
      </c>
      <c r="B56" s="3">
        <v>50.70100000000001</v>
      </c>
      <c r="C56" s="3">
        <v>12.59</v>
      </c>
      <c r="D56" s="3">
        <v>63.29100000000001</v>
      </c>
      <c r="E56" s="3">
        <v>0</v>
      </c>
      <c r="F56" s="3">
        <v>0</v>
      </c>
      <c r="G56" s="3">
        <v>0</v>
      </c>
      <c r="H56" s="4">
        <f t="shared" si="1"/>
        <v>-100</v>
      </c>
      <c r="I56" s="4">
        <f t="shared" si="2"/>
        <v>-100</v>
      </c>
      <c r="J56" s="5">
        <f t="shared" si="3"/>
        <v>-100</v>
      </c>
    </row>
    <row r="57" spans="1:10" ht="15">
      <c r="A57" s="6" t="s">
        <v>47</v>
      </c>
      <c r="B57" s="7">
        <v>2690.313</v>
      </c>
      <c r="C57" s="7">
        <v>24.679</v>
      </c>
      <c r="D57" s="7">
        <v>2714.992</v>
      </c>
      <c r="E57" s="7">
        <v>4098</v>
      </c>
      <c r="F57" s="7">
        <v>0</v>
      </c>
      <c r="G57" s="7">
        <v>4098</v>
      </c>
      <c r="H57" s="8">
        <f t="shared" si="1"/>
        <v>52.324283456980645</v>
      </c>
      <c r="I57" s="8">
        <f t="shared" si="2"/>
        <v>-100</v>
      </c>
      <c r="J57" s="9">
        <f t="shared" si="3"/>
        <v>50.93967127711609</v>
      </c>
    </row>
    <row r="58" spans="1:10" ht="15">
      <c r="A58" s="10" t="s">
        <v>56</v>
      </c>
      <c r="B58" s="3">
        <v>81.32499999999999</v>
      </c>
      <c r="C58" s="3">
        <v>105.79899999999999</v>
      </c>
      <c r="D58" s="3">
        <v>187.12399999999997</v>
      </c>
      <c r="E58" s="3">
        <v>4.993</v>
      </c>
      <c r="F58" s="3">
        <v>1</v>
      </c>
      <c r="G58" s="3">
        <v>5.993</v>
      </c>
      <c r="H58" s="4">
        <f t="shared" si="1"/>
        <v>-93.86043652013527</v>
      </c>
      <c r="I58" s="4">
        <f t="shared" si="2"/>
        <v>-99.05481148215011</v>
      </c>
      <c r="J58" s="5">
        <f t="shared" si="3"/>
        <v>-96.7973108740728</v>
      </c>
    </row>
    <row r="59" spans="1:10" ht="15">
      <c r="A59" s="6" t="s">
        <v>57</v>
      </c>
      <c r="B59" s="7">
        <v>20.473</v>
      </c>
      <c r="C59" s="7">
        <v>0</v>
      </c>
      <c r="D59" s="7">
        <v>20.473</v>
      </c>
      <c r="E59" s="7">
        <v>0</v>
      </c>
      <c r="F59" s="7">
        <v>32.658</v>
      </c>
      <c r="G59" s="7">
        <v>32.658</v>
      </c>
      <c r="H59" s="8">
        <f t="shared" si="1"/>
        <v>-100</v>
      </c>
      <c r="I59" s="8">
        <f t="shared" si="2"/>
        <v>0</v>
      </c>
      <c r="J59" s="9">
        <f t="shared" si="3"/>
        <v>59.517413178332454</v>
      </c>
    </row>
    <row r="60" spans="1:10" ht="15">
      <c r="A60" s="11" t="s">
        <v>48</v>
      </c>
      <c r="B60" s="22">
        <f aca="true" t="shared" si="4" ref="B60:G60">+B61-SUM(B6+B10+B32+B20+B58+B59+B5)</f>
        <v>93401.03199999995</v>
      </c>
      <c r="C60" s="22">
        <f t="shared" si="4"/>
        <v>372235.5380000001</v>
      </c>
      <c r="D60" s="22">
        <f t="shared" si="4"/>
        <v>465636.57</v>
      </c>
      <c r="E60" s="22">
        <f t="shared" si="4"/>
        <v>119141.28299999997</v>
      </c>
      <c r="F60" s="22">
        <f t="shared" si="4"/>
        <v>407857.3830000003</v>
      </c>
      <c r="G60" s="22">
        <f t="shared" si="4"/>
        <v>526998.666</v>
      </c>
      <c r="H60" s="23">
        <f>+_xlfn.IFERROR(((E60-B60)/B60)*100,0)</f>
        <v>27.5588507416064</v>
      </c>
      <c r="I60" s="23">
        <f t="shared" si="2"/>
        <v>9.569705566371848</v>
      </c>
      <c r="J60" s="23">
        <f t="shared" si="3"/>
        <v>13.178109270927745</v>
      </c>
    </row>
    <row r="61" spans="1:10" ht="15">
      <c r="A61" s="14" t="s">
        <v>49</v>
      </c>
      <c r="B61" s="24">
        <f aca="true" t="shared" si="5" ref="B61:G61">SUM(B4:B59)</f>
        <v>153782.85999999996</v>
      </c>
      <c r="C61" s="24">
        <f t="shared" si="5"/>
        <v>799942.597</v>
      </c>
      <c r="D61" s="24">
        <f t="shared" si="5"/>
        <v>953725.4569999998</v>
      </c>
      <c r="E61" s="24">
        <f t="shared" si="5"/>
        <v>198240.48599999998</v>
      </c>
      <c r="F61" s="24">
        <f t="shared" si="5"/>
        <v>860447.8760000003</v>
      </c>
      <c r="G61" s="24">
        <f t="shared" si="5"/>
        <v>1058688.362</v>
      </c>
      <c r="H61" s="25">
        <f>+_xlfn.IFERROR(((E61-B61)/B61)*100,0)</f>
        <v>28.90935049588753</v>
      </c>
      <c r="I61" s="25">
        <f>+_xlfn.IFERROR(((F61-C61)/C61)*100,0)</f>
        <v>7.563702599025407</v>
      </c>
      <c r="J61" s="25">
        <f>+_xlfn.IFERROR(((G61-D61)/D61)*100,0)</f>
        <v>11.005568135946293</v>
      </c>
    </row>
    <row r="62" spans="1:10" ht="15">
      <c r="A62" s="26"/>
      <c r="B62" s="27"/>
      <c r="C62" s="27"/>
      <c r="D62" s="27"/>
      <c r="E62" s="27"/>
      <c r="F62" s="27"/>
      <c r="G62" s="27"/>
      <c r="H62" s="27"/>
      <c r="I62" s="27"/>
      <c r="J62" s="28"/>
    </row>
    <row r="63" spans="1:10" ht="15">
      <c r="A63" s="26" t="s">
        <v>65</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53" t="s">
        <v>71</v>
      </c>
      <c r="B65" s="53"/>
      <c r="C65" s="53"/>
      <c r="D65" s="53"/>
      <c r="E65" s="53"/>
      <c r="F65" s="53"/>
      <c r="G65" s="53"/>
      <c r="H65" s="53"/>
      <c r="I65" s="53"/>
      <c r="J65" s="53"/>
    </row>
    <row r="66" ht="15">
      <c r="A66" s="40" t="s">
        <v>72</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sheetData>
  <sheetProtection/>
  <mergeCells count="6">
    <mergeCell ref="A65:J65"/>
    <mergeCell ref="A1:J1"/>
    <mergeCell ref="A2:A3"/>
    <mergeCell ref="B2:D2"/>
    <mergeCell ref="E2:G2"/>
    <mergeCell ref="H2:J2"/>
  </mergeCells>
  <conditionalFormatting sqref="H8:J59">
    <cfRule type="cellIs" priority="1" dxfId="27" operator="equal">
      <formula>0</formula>
    </cfRule>
  </conditionalFormatting>
  <conditionalFormatting sqref="H4:J5">
    <cfRule type="cellIs" priority="5" dxfId="27" operator="equal">
      <formula>0</formula>
    </cfRule>
  </conditionalFormatting>
  <conditionalFormatting sqref="B4:G5">
    <cfRule type="cellIs" priority="6" dxfId="27" operator="equal">
      <formula>0</formula>
    </cfRule>
  </conditionalFormatting>
  <conditionalFormatting sqref="B6:G7">
    <cfRule type="cellIs" priority="4" dxfId="27" operator="equal">
      <formula>0</formula>
    </cfRule>
  </conditionalFormatting>
  <conditionalFormatting sqref="H6:J7">
    <cfRule type="cellIs" priority="3" dxfId="27" operator="equal">
      <formula>0</formula>
    </cfRule>
  </conditionalFormatting>
  <conditionalFormatting sqref="B8:G59">
    <cfRule type="cellIs" priority="2" dxfId="27"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Ferbal</cp:lastModifiedBy>
  <cp:lastPrinted>2021-05-04T18:37:33Z</cp:lastPrinted>
  <dcterms:created xsi:type="dcterms:W3CDTF">2017-03-06T11:35:15Z</dcterms:created>
  <dcterms:modified xsi:type="dcterms:W3CDTF">2021-06-08T07:46:55Z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