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600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<sst xmlns="http://schemas.openxmlformats.org/spreadsheetml/2006/main" count="315" uniqueCount="82">
  <si>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</si>
  <si>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</si>
  <si>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</si>
  <si>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</si>
  <si>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</si>
  <si>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</si>
  <si>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</si>
  <si>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</si>
  <si>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</si>
  <si>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</si>
  <si>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</si>
  <si>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</si>
  <si>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</si>
  <si>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</si>
  <si>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</si>
  <si>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</si>
  <si>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</si>
  <si>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</si>
  <si>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</si>
  <si>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</si>
  <si>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</si>
  <si>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</si>
  <si>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</si>
  <si>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</si>
  <si>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</si>
  <si>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</si>
  <si>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</si>
  <si>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</si>
  <si>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</si>
  <si>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</si>
  <si>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</si>
  <si>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</si>
  <si>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</si>
  <si>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</si>
  <si>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</si>
  <si>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</si>
  <si>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</si>
  <si>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</si>
  <si>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</si>
  <si>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</si>
  <si>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</si>
  <si>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</si>
  <si>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</si>
  <si>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</si>
  <si>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</si>
  <si>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</si>
  <si>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</si>
  <si>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</si>
  <si>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</si>
  <si>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</si>
  <si>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</si>
  <si>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</si>
  <si>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</si>
  <si>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</si>
  <si>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</si>
  <si>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</si>
  <si>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</si>
  <si>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</si>
  <si>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</si>
  <si>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</si>
  <si>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</si>
  <si>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</si>
  <si>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</si>
  <si>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</si>
  <si>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</si>
  <si>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</si>
  <si>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</si>
  <si>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</si>
  <si>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</si>
  <si>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</si>
  <si>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</si>
  <si>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</si>
  <si>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</si>
  <si>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</si>
  <si>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</si>
  <si>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 xml:space="preserve">2020 NİSAN SONU
</t>
  </si>
  <si>
    <t>2021 NİSAN SONU
(Kesin Olmayan)</t>
  </si>
  <si>
    <t>Erzincan Yıldırım Akbulut</t>
  </si>
  <si>
    <t>TÜROB ÇALIŞMASI                                                                                                       TEKİL YOLCU SAYISI (DHMİ VERİLERİ / 2)</t>
  </si>
  <si>
    <t>2021/2020 Fark</t>
  </si>
  <si>
    <t>OCAK-NİSAN 2021 (120 GÜN)</t>
  </si>
  <si>
    <t>Ocak-Nisan  2021 Günlük Yolcu Sayısı</t>
  </si>
</sst>
</file>

<file path=xl/styles.xml><?xml version="1.0" encoding="utf-8"?>
<styleSheet xmlns="http://schemas.openxmlformats.org/spreadsheetml/2006/main">
  <numFmts count="22">
    <numFmt numFmtId="5" formatCode="#,##0\ &quot;TRY&quot;;\-#,##0\ &quot;TRY&quot;"/>
    <numFmt numFmtId="6" formatCode="#,##0\ &quot;TRY&quot;;[Red]\-#,##0\ &quot;TRY&quot;"/>
    <numFmt numFmtId="7" formatCode="#,##0.00\ &quot;TRY&quot;;\-#,##0.00\ &quot;TRY&quot;"/>
    <numFmt numFmtId="8" formatCode="#,##0.00\ &quot;TRY&quot;;[Red]\-#,##0.00\ &quot;TRY&quot;"/>
    <numFmt numFmtId="42" formatCode="_-* #,##0\ &quot;TRY&quot;_-;\-* #,##0\ &quot;TRY&quot;_-;_-* &quot;-&quot;\ &quot;TRY&quot;_-;_-@_-"/>
    <numFmt numFmtId="41" formatCode="_-* #,##0\ _T_R_Y_-;\-* #,##0\ _T_R_Y_-;_-* &quot;-&quot;\ _T_R_Y_-;_-@_-"/>
    <numFmt numFmtId="44" formatCode="_-* #,##0.00\ &quot;TRY&quot;_-;\-* #,##0.00\ &quot;TRY&quot;_-;_-* &quot;-&quot;??\ &quot;TRY&quot;_-;_-@_-"/>
    <numFmt numFmtId="43" formatCode="_-* #,##0.00\ _T_R_Y_-;\-* #,##0.00\ _T_R_Y_-;_-* &quot;-&quot;??\ _T_R_Y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quot;-&quot;??\ _T_L_-;_-@_-"/>
    <numFmt numFmtId="173" formatCode="_-* #,##0\ _T_L_-;\-* #,##0\ _T_L_-;_-* &quot;-&quot;??\ _T_L_-;_-@_-"/>
    <numFmt numFmtId="174" formatCode="#,##0.0"/>
    <numFmt numFmtId="175" formatCode="#,##0_ ;\-#,##0\ "/>
    <numFmt numFmtId="176" formatCode="0.0"/>
    <numFmt numFmtId="177" formatCode="0;;;@"/>
  </numFmts>
  <fonts count="47">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ahoma"/>
      <family val="2"/>
    </font>
    <font>
      <b/>
      <sz val="9.5"/>
      <color theme="0"/>
      <name val="Tahoma"/>
      <family val="2"/>
    </font>
    <font>
      <b/>
      <sz val="14"/>
      <color theme="1"/>
      <name val="Calibri"/>
      <family val="2"/>
    </font>
    <font>
      <b/>
      <sz val="11"/>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172" fontId="4" fillId="0" borderId="0" applyFont="0" applyFill="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9" fontId="4" fillId="0" borderId="0" applyFont="0" applyFill="0" applyBorder="0" applyAlignment="0" applyProtection="0"/>
  </cellStyleXfs>
  <cellXfs count="74">
    <xf numFmtId="0" fontId="0" fillId="0" borderId="0" xfId="0" applyFont="1" applyAlignment="1">
      <alignment/>
    </xf>
    <xf numFmtId="2" fontId="3" fillId="33" borderId="10" xfId="33" applyNumberFormat="1" applyFont="1" applyFill="1" applyBorder="1" applyAlignment="1">
      <alignment horizontal="right" vertical="center"/>
    </xf>
    <xf numFmtId="2" fontId="3" fillId="33" borderId="11" xfId="33" applyNumberFormat="1" applyFont="1" applyFill="1" applyBorder="1" applyAlignment="1">
      <alignment horizontal="right" vertical="center"/>
    </xf>
    <xf numFmtId="3" fontId="6" fillId="34" borderId="0" xfId="40" applyNumberFormat="1" applyFont="1" applyFill="1" applyBorder="1" applyAlignment="1">
      <alignment horizontal="right" vertical="center"/>
    </xf>
    <xf numFmtId="3" fontId="7" fillId="34" borderId="0" xfId="40" applyNumberFormat="1" applyFont="1" applyFill="1" applyBorder="1" applyAlignment="1">
      <alignment horizontal="right" vertical="center"/>
    </xf>
    <xf numFmtId="3" fontId="7" fillId="34" borderId="12" xfId="40" applyNumberFormat="1" applyFont="1" applyFill="1" applyBorder="1" applyAlignment="1">
      <alignment horizontal="right" vertical="center"/>
    </xf>
    <xf numFmtId="173" fontId="5" fillId="16" borderId="13" xfId="40" applyNumberFormat="1" applyFont="1" applyFill="1" applyBorder="1" applyAlignment="1">
      <alignment horizontal="left"/>
    </xf>
    <xf numFmtId="3" fontId="6" fillId="16" borderId="0" xfId="40" applyNumberFormat="1" applyFont="1" applyFill="1" applyBorder="1" applyAlignment="1">
      <alignment horizontal="right" vertical="center"/>
    </xf>
    <xf numFmtId="3" fontId="7" fillId="16" borderId="0" xfId="40" applyNumberFormat="1" applyFont="1" applyFill="1" applyBorder="1" applyAlignment="1">
      <alignment horizontal="right" vertical="center"/>
    </xf>
    <xf numFmtId="3" fontId="7" fillId="16" borderId="12" xfId="40" applyNumberFormat="1" applyFont="1" applyFill="1" applyBorder="1" applyAlignment="1">
      <alignment horizontal="right" vertical="center"/>
    </xf>
    <xf numFmtId="173" fontId="5" fillId="35" borderId="13" xfId="40" applyNumberFormat="1" applyFont="1" applyFill="1" applyBorder="1" applyAlignment="1">
      <alignment horizontal="left"/>
    </xf>
    <xf numFmtId="0" fontId="43" fillId="36" borderId="13" xfId="40" applyNumberFormat="1" applyFont="1" applyFill="1" applyBorder="1" applyAlignment="1">
      <alignment horizontal="left" vertical="center"/>
    </xf>
    <xf numFmtId="3" fontId="8" fillId="37" borderId="0" xfId="40" applyNumberFormat="1" applyFont="1" applyFill="1" applyBorder="1" applyAlignment="1">
      <alignment horizontal="right" vertical="center"/>
    </xf>
    <xf numFmtId="174" fontId="8" fillId="37" borderId="0" xfId="63" applyNumberFormat="1" applyFont="1" applyFill="1" applyBorder="1" applyAlignment="1">
      <alignment horizontal="right" vertical="center"/>
    </xf>
    <xf numFmtId="0" fontId="3" fillId="38" borderId="13" xfId="40" applyNumberFormat="1" applyFont="1" applyFill="1" applyBorder="1" applyAlignment="1">
      <alignment horizontal="left" vertical="center"/>
    </xf>
    <xf numFmtId="3" fontId="8" fillId="33" borderId="0" xfId="40" applyNumberFormat="1" applyFont="1" applyFill="1" applyBorder="1" applyAlignment="1">
      <alignment horizontal="right" vertical="center"/>
    </xf>
    <xf numFmtId="174" fontId="8" fillId="33" borderId="0" xfId="63" applyNumberFormat="1" applyFont="1" applyFill="1" applyBorder="1" applyAlignment="1">
      <alignment horizontal="right" vertical="center"/>
    </xf>
    <xf numFmtId="174" fontId="8" fillId="33" borderId="12" xfId="63" applyNumberFormat="1" applyFont="1" applyFill="1" applyBorder="1" applyAlignment="1">
      <alignment horizontal="right" vertical="center"/>
    </xf>
    <xf numFmtId="0" fontId="3" fillId="39" borderId="14" xfId="33" applyNumberFormat="1" applyFont="1" applyFill="1" applyBorder="1" applyAlignment="1">
      <alignment horizontal="left" vertical="center"/>
    </xf>
    <xf numFmtId="175" fontId="8" fillId="39" borderId="0" xfId="36" applyNumberFormat="1" applyFont="1" applyFill="1" applyBorder="1" applyAlignment="1">
      <alignment vertical="center"/>
    </xf>
    <xf numFmtId="0" fontId="3" fillId="38" borderId="14" xfId="56" applyNumberFormat="1" applyFont="1" applyFill="1" applyBorder="1" applyAlignment="1">
      <alignment horizontal="left" vertical="center"/>
      <protection/>
    </xf>
    <xf numFmtId="3" fontId="8" fillId="33" borderId="15" xfId="56" applyNumberFormat="1" applyFont="1" applyFill="1" applyBorder="1" applyAlignment="1">
      <alignment/>
      <protection/>
    </xf>
    <xf numFmtId="3" fontId="3" fillId="37" borderId="0" xfId="40" applyNumberFormat="1" applyFont="1" applyFill="1" applyBorder="1" applyAlignment="1">
      <alignment horizontal="right" vertical="center"/>
    </xf>
    <xf numFmtId="174" fontId="3" fillId="37" borderId="0" xfId="63" applyNumberFormat="1" applyFont="1" applyFill="1" applyBorder="1" applyAlignment="1">
      <alignment horizontal="right" vertical="center"/>
    </xf>
    <xf numFmtId="3" fontId="3" fillId="33" borderId="0" xfId="40" applyNumberFormat="1" applyFont="1" applyFill="1" applyBorder="1" applyAlignment="1">
      <alignment horizontal="right" vertical="center"/>
    </xf>
    <xf numFmtId="174" fontId="3" fillId="33" borderId="0" xfId="63" applyNumberFormat="1" applyFont="1" applyFill="1" applyBorder="1" applyAlignment="1">
      <alignment horizontal="right" vertical="center"/>
    </xf>
    <xf numFmtId="173" fontId="8" fillId="16" borderId="13" xfId="36" applyNumberFormat="1" applyFont="1" applyFill="1" applyBorder="1" applyAlignment="1">
      <alignment vertical="center"/>
    </xf>
    <xf numFmtId="173" fontId="8" fillId="16" borderId="0" xfId="36" applyNumberFormat="1" applyFont="1" applyFill="1" applyBorder="1" applyAlignment="1">
      <alignment vertical="center"/>
    </xf>
    <xf numFmtId="173" fontId="8" fillId="16" borderId="12" xfId="36" applyNumberFormat="1" applyFont="1" applyFill="1" applyBorder="1" applyAlignment="1">
      <alignment vertical="center"/>
    </xf>
    <xf numFmtId="173" fontId="8" fillId="16" borderId="14" xfId="36" applyNumberFormat="1" applyFont="1" applyFill="1" applyBorder="1" applyAlignment="1">
      <alignment vertical="center"/>
    </xf>
    <xf numFmtId="173" fontId="8" fillId="16" borderId="16" xfId="36" applyNumberFormat="1" applyFont="1" applyFill="1" applyBorder="1" applyAlignment="1">
      <alignment vertical="center"/>
    </xf>
    <xf numFmtId="173" fontId="8" fillId="16" borderId="17" xfId="36" applyNumberFormat="1" applyFont="1" applyFill="1" applyBorder="1" applyAlignment="1">
      <alignment vertical="center"/>
    </xf>
    <xf numFmtId="3" fontId="44" fillId="37" borderId="0" xfId="40" applyNumberFormat="1" applyFont="1" applyFill="1" applyBorder="1" applyAlignment="1">
      <alignment horizontal="right" vertical="center"/>
    </xf>
    <xf numFmtId="3" fontId="8" fillId="33" borderId="15" xfId="56" applyNumberFormat="1" applyFont="1" applyFill="1" applyBorder="1" applyAlignment="1">
      <alignment horizontal="right"/>
      <protection/>
    </xf>
    <xf numFmtId="3" fontId="8" fillId="33" borderId="18" xfId="40" applyNumberFormat="1" applyFont="1" applyFill="1" applyBorder="1" applyAlignment="1">
      <alignment horizontal="right" vertical="center"/>
    </xf>
    <xf numFmtId="174" fontId="8"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76" fontId="0" fillId="0" borderId="0" xfId="0" applyNumberFormat="1" applyAlignment="1">
      <alignment/>
    </xf>
    <xf numFmtId="0" fontId="0" fillId="0" borderId="0" xfId="0" applyAlignment="1">
      <alignment vertical="center"/>
    </xf>
    <xf numFmtId="174" fontId="7" fillId="34" borderId="0" xfId="40" applyNumberFormat="1" applyFont="1" applyFill="1" applyBorder="1" applyAlignment="1">
      <alignment horizontal="right" vertical="center"/>
    </xf>
    <xf numFmtId="174" fontId="7" fillId="16" borderId="0" xfId="40" applyNumberFormat="1" applyFont="1" applyFill="1" applyBorder="1" applyAlignment="1">
      <alignment horizontal="right" vertical="center"/>
    </xf>
    <xf numFmtId="4" fontId="7" fillId="34" borderId="0" xfId="40" applyNumberFormat="1" applyFont="1" applyFill="1" applyBorder="1" applyAlignment="1">
      <alignment horizontal="right" vertical="center"/>
    </xf>
    <xf numFmtId="3" fontId="0" fillId="0" borderId="0" xfId="0" applyNumberFormat="1" applyAlignment="1">
      <alignment/>
    </xf>
    <xf numFmtId="3" fontId="0" fillId="13" borderId="0" xfId="0" applyNumberFormat="1" applyFill="1" applyAlignment="1">
      <alignment/>
    </xf>
    <xf numFmtId="3" fontId="0" fillId="3" borderId="0" xfId="0" applyNumberFormat="1" applyFill="1" applyAlignment="1">
      <alignment/>
    </xf>
    <xf numFmtId="0" fontId="45" fillId="40" borderId="0" xfId="0" applyFont="1" applyFill="1" applyAlignment="1">
      <alignment horizontal="center" vertical="center" wrapText="1"/>
    </xf>
    <xf numFmtId="0" fontId="41" fillId="41" borderId="0" xfId="0" applyFont="1" applyFill="1" applyAlignment="1">
      <alignment horizontal="center" vertical="center" wrapText="1"/>
    </xf>
    <xf numFmtId="0" fontId="41" fillId="3" borderId="0" xfId="0" applyFont="1" applyFill="1" applyAlignment="1">
      <alignment horizontal="center" vertical="center" wrapText="1"/>
    </xf>
    <xf numFmtId="0" fontId="41" fillId="0" borderId="0" xfId="0" applyFont="1" applyAlignment="1">
      <alignment horizontal="center"/>
    </xf>
    <xf numFmtId="174" fontId="8" fillId="33" borderId="15" xfId="56" applyNumberFormat="1" applyFont="1" applyFill="1" applyBorder="1" applyAlignment="1">
      <alignment horizontal="right"/>
      <protection/>
    </xf>
    <xf numFmtId="174" fontId="8" fillId="33" borderId="19" xfId="56" applyNumberFormat="1" applyFont="1" applyFill="1" applyBorder="1" applyAlignment="1">
      <alignment horizontal="right"/>
      <protection/>
    </xf>
    <xf numFmtId="0" fontId="0" fillId="0" borderId="18" xfId="0" applyBorder="1" applyAlignment="1">
      <alignment horizontal="left" wrapText="1"/>
    </xf>
    <xf numFmtId="173" fontId="46" fillId="16" borderId="20" xfId="33" applyNumberFormat="1" applyFont="1" applyFill="1" applyBorder="1" applyAlignment="1">
      <alignment horizontal="center" vertical="center"/>
    </xf>
    <xf numFmtId="173" fontId="46" fillId="16" borderId="18" xfId="33" applyNumberFormat="1" applyFont="1" applyFill="1" applyBorder="1" applyAlignment="1">
      <alignment horizontal="center" vertical="center"/>
    </xf>
    <xf numFmtId="173" fontId="46" fillId="16" borderId="21" xfId="33" applyNumberFormat="1" applyFont="1" applyFill="1" applyBorder="1" applyAlignment="1">
      <alignment horizontal="center" vertical="center"/>
    </xf>
    <xf numFmtId="173" fontId="2" fillId="33" borderId="13" xfId="33" applyNumberFormat="1" applyFont="1" applyFill="1" applyBorder="1" applyAlignment="1">
      <alignment horizontal="center" vertical="center"/>
    </xf>
    <xf numFmtId="173" fontId="2" fillId="33" borderId="22" xfId="33" applyNumberFormat="1" applyFont="1" applyFill="1" applyBorder="1" applyAlignment="1">
      <alignment horizontal="center" vertical="center"/>
    </xf>
    <xf numFmtId="0" fontId="3" fillId="33" borderId="0" xfId="33" applyFont="1" applyFill="1" applyBorder="1" applyAlignment="1" applyProtection="1">
      <alignment horizontal="center" vertical="center" wrapText="1"/>
      <protection/>
    </xf>
    <xf numFmtId="0" fontId="3" fillId="33" borderId="0" xfId="33" applyFont="1" applyFill="1" applyBorder="1" applyAlignment="1" applyProtection="1">
      <alignment horizontal="center" vertical="center"/>
      <protection/>
    </xf>
    <xf numFmtId="0" fontId="3" fillId="33" borderId="12" xfId="33" applyFont="1" applyFill="1" applyBorder="1" applyAlignment="1" applyProtection="1">
      <alignment horizontal="center" vertical="center"/>
      <protection/>
    </xf>
    <xf numFmtId="174" fontId="8" fillId="39" borderId="16" xfId="36" applyNumberFormat="1" applyFont="1" applyFill="1" applyBorder="1" applyAlignment="1">
      <alignment horizontal="right" vertical="center"/>
    </xf>
    <xf numFmtId="174" fontId="8" fillId="39" borderId="17" xfId="36" applyNumberFormat="1" applyFont="1" applyFill="1" applyBorder="1" applyAlignment="1">
      <alignment horizontal="right" vertical="center"/>
    </xf>
    <xf numFmtId="173" fontId="8" fillId="16" borderId="13" xfId="36" applyNumberFormat="1" applyFont="1" applyFill="1" applyBorder="1" applyAlignment="1">
      <alignment horizontal="center" vertical="center"/>
    </xf>
    <xf numFmtId="173" fontId="8" fillId="16" borderId="0" xfId="36" applyNumberFormat="1" applyFont="1" applyFill="1" applyBorder="1" applyAlignment="1">
      <alignment horizontal="center" vertical="center"/>
    </xf>
    <xf numFmtId="173" fontId="8" fillId="16" borderId="12" xfId="36" applyNumberFormat="1" applyFont="1" applyFill="1" applyBorder="1" applyAlignment="1">
      <alignment horizontal="center" vertical="center"/>
    </xf>
    <xf numFmtId="173" fontId="8" fillId="16" borderId="14" xfId="36" applyNumberFormat="1" applyFont="1" applyFill="1" applyBorder="1" applyAlignment="1">
      <alignment horizontal="center" vertical="center"/>
    </xf>
    <xf numFmtId="173" fontId="8" fillId="16" borderId="16" xfId="36" applyNumberFormat="1" applyFont="1" applyFill="1" applyBorder="1" applyAlignment="1">
      <alignment horizontal="center" vertical="center"/>
    </xf>
    <xf numFmtId="173" fontId="8" fillId="16" borderId="17" xfId="36" applyNumberFormat="1" applyFont="1" applyFill="1" applyBorder="1" applyAlignment="1">
      <alignment horizontal="center" vertical="center"/>
    </xf>
    <xf numFmtId="173" fontId="2" fillId="33" borderId="13" xfId="33" applyNumberFormat="1" applyFont="1" applyFill="1" applyBorder="1" applyAlignment="1">
      <alignment horizontal="left" vertical="center"/>
    </xf>
    <xf numFmtId="173" fontId="2" fillId="33" borderId="22" xfId="33" applyNumberFormat="1" applyFont="1" applyFill="1" applyBorder="1" applyAlignment="1">
      <alignment horizontal="left" vertical="center"/>
    </xf>
    <xf numFmtId="174" fontId="8" fillId="33" borderId="18" xfId="63" applyNumberFormat="1" applyFont="1" applyFill="1" applyBorder="1" applyAlignment="1">
      <alignment horizontal="right" vertical="center"/>
    </xf>
    <xf numFmtId="174" fontId="8" fillId="33" borderId="21" xfId="63" applyNumberFormat="1"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 name="Yüzde 2" xfId="63"/>
  </cellStyles>
  <dxfs count="28">
    <dxf/>
    <dxf/>
    <dxf/>
    <dxf/>
    <dxf/>
    <dxf/>
    <dxf/>
    <dxf/>
    <dxf/>
    <dxf/>
    <dxf/>
    <dxf/>
    <dxf/>
    <dxf/>
    <dxf/>
    <dxf/>
    <dxf/>
    <dxf/>
    <dxf/>
    <dxf/>
    <dxf/>
    <dxf/>
    <dxf/>
    <dxf/>
    <dxf/>
    <dxf/>
    <dxf/>
    <dxf>
      <numFmt numFmtId="177"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B1">
      <selection activeCell="R7" sqref="R7"/>
    </sheetView>
  </sheetViews>
  <sheetFormatPr defaultColWidth="8.8515625" defaultRowHeight="15"/>
  <cols>
    <col min="1" max="1" width="41.140625" style="0" bestFit="1" customWidth="1"/>
    <col min="2" max="10" width="14.28125" style="0" customWidth="1"/>
    <col min="11" max="11" width="8.8515625" style="0" customWidth="1"/>
    <col min="12" max="12" width="11.00390625" style="0" customWidth="1"/>
    <col min="13" max="13" width="9.8515625" style="0" customWidth="1"/>
    <col min="14" max="14" width="9.421875" style="0" customWidth="1"/>
    <col min="15" max="15" width="9.8515625" style="0" customWidth="1"/>
    <col min="16" max="16" width="10.421875" style="0" customWidth="1"/>
    <col min="17" max="17" width="11.7109375" style="0" customWidth="1"/>
  </cols>
  <sheetData>
    <row r="1" spans="1:19" ht="25.5" customHeight="1">
      <c r="A1" s="54" t="s">
        <v>58</v>
      </c>
      <c r="B1" s="55"/>
      <c r="C1" s="55"/>
      <c r="D1" s="55"/>
      <c r="E1" s="55"/>
      <c r="F1" s="55"/>
      <c r="G1" s="55"/>
      <c r="H1" s="55"/>
      <c r="I1" s="55"/>
      <c r="J1" s="56"/>
      <c r="L1" s="47" t="s">
        <v>80</v>
      </c>
      <c r="M1" s="47"/>
      <c r="N1" s="47"/>
      <c r="O1" s="47"/>
      <c r="P1" s="47"/>
      <c r="Q1" s="47"/>
      <c r="R1" s="47"/>
      <c r="S1" s="47"/>
    </row>
    <row r="2" spans="1:19" ht="35.25" customHeight="1">
      <c r="A2" s="57" t="s">
        <v>1</v>
      </c>
      <c r="B2" s="59" t="s">
        <v>75</v>
      </c>
      <c r="C2" s="59"/>
      <c r="D2" s="59"/>
      <c r="E2" s="59" t="s">
        <v>76</v>
      </c>
      <c r="F2" s="59"/>
      <c r="G2" s="59"/>
      <c r="H2" s="60" t="s">
        <v>74</v>
      </c>
      <c r="I2" s="60"/>
      <c r="J2" s="61"/>
      <c r="L2" s="48" t="s">
        <v>78</v>
      </c>
      <c r="M2" s="48"/>
      <c r="N2" s="48"/>
      <c r="O2" s="48"/>
      <c r="P2" s="48"/>
      <c r="Q2" s="48"/>
      <c r="R2" s="49" t="s">
        <v>81</v>
      </c>
      <c r="S2" s="49"/>
    </row>
    <row r="3" spans="1:19" ht="15">
      <c r="A3" s="58"/>
      <c r="B3" s="1" t="s">
        <v>2</v>
      </c>
      <c r="C3" s="1" t="s">
        <v>3</v>
      </c>
      <c r="D3" s="1" t="s">
        <v>4</v>
      </c>
      <c r="E3" s="1" t="s">
        <v>2</v>
      </c>
      <c r="F3" s="1" t="s">
        <v>3</v>
      </c>
      <c r="G3" s="1" t="s">
        <v>4</v>
      </c>
      <c r="H3" s="1" t="s">
        <v>2</v>
      </c>
      <c r="I3" s="1" t="s">
        <v>3</v>
      </c>
      <c r="J3" s="2" t="s">
        <v>4</v>
      </c>
      <c r="L3" s="50">
        <v>2020</v>
      </c>
      <c r="M3" s="50"/>
      <c r="N3" s="50">
        <v>2021</v>
      </c>
      <c r="O3" s="50"/>
      <c r="P3" s="50" t="s">
        <v>79</v>
      </c>
      <c r="Q3" s="50"/>
      <c r="R3" s="49"/>
      <c r="S3" s="49"/>
    </row>
    <row r="4" spans="1:19" ht="15">
      <c r="A4" s="10" t="s">
        <v>5</v>
      </c>
      <c r="B4" s="3">
        <v>0</v>
      </c>
      <c r="C4" s="3">
        <v>0</v>
      </c>
      <c r="D4" s="3">
        <v>0</v>
      </c>
      <c r="E4" s="3">
        <v>0</v>
      </c>
      <c r="F4" s="3">
        <v>0</v>
      </c>
      <c r="G4" s="3">
        <v>0</v>
      </c>
      <c r="H4" s="4"/>
      <c r="I4" s="4"/>
      <c r="J4" s="5"/>
      <c r="L4" t="s">
        <v>2</v>
      </c>
      <c r="M4" t="s">
        <v>3</v>
      </c>
      <c r="N4" t="s">
        <v>2</v>
      </c>
      <c r="O4" t="s">
        <v>3</v>
      </c>
      <c r="P4" t="s">
        <v>2</v>
      </c>
      <c r="Q4" t="s">
        <v>3</v>
      </c>
      <c r="R4" t="s">
        <v>2</v>
      </c>
      <c r="S4" t="s">
        <v>3</v>
      </c>
    </row>
    <row r="5" spans="1:19" ht="15">
      <c r="A5" s="6" t="s">
        <v>68</v>
      </c>
      <c r="B5" s="7">
        <v>3122956</v>
      </c>
      <c r="C5" s="7">
        <v>9163323</v>
      </c>
      <c r="D5" s="7">
        <v>12286279</v>
      </c>
      <c r="E5" s="7">
        <v>1974426</v>
      </c>
      <c r="F5" s="7">
        <v>5617097</v>
      </c>
      <c r="G5" s="7">
        <v>7591523</v>
      </c>
      <c r="H5" s="8">
        <f>+_xlfn.IFERROR(((E5-B5)/B5)*100,0)</f>
        <v>-36.77701511004317</v>
      </c>
      <c r="I5" s="8">
        <f>+_xlfn.IFERROR(((F5-C5)/C5)*100,0)</f>
        <v>-38.700218250518944</v>
      </c>
      <c r="J5" s="9">
        <f>+_xlfn.IFERROR(((G5-D5)/D5)*100,0)</f>
        <v>-38.21137384231629</v>
      </c>
      <c r="L5" s="44">
        <f>B5/2</f>
        <v>1561478</v>
      </c>
      <c r="M5" s="44">
        <f>C5/2</f>
        <v>4581661.5</v>
      </c>
      <c r="N5" s="44">
        <f>E5/2</f>
        <v>987213</v>
      </c>
      <c r="O5" s="44">
        <f>F5/2</f>
        <v>2808548.5</v>
      </c>
      <c r="P5" s="44">
        <f>N5-L5</f>
        <v>-574265</v>
      </c>
      <c r="Q5" s="44">
        <f>O5-M5</f>
        <v>-1773113</v>
      </c>
      <c r="R5" s="44">
        <f>N5/120</f>
        <v>8226.775</v>
      </c>
      <c r="S5" s="44">
        <f>O5/120</f>
        <v>23404.570833333335</v>
      </c>
    </row>
    <row r="6" spans="1:19" ht="15">
      <c r="A6" s="10" t="s">
        <v>52</v>
      </c>
      <c r="B6" s="3">
        <v>4318235</v>
      </c>
      <c r="C6" s="3">
        <v>2729431</v>
      </c>
      <c r="D6" s="3">
        <v>7047666</v>
      </c>
      <c r="E6" s="3">
        <v>3916364</v>
      </c>
      <c r="F6" s="3">
        <v>1627833</v>
      </c>
      <c r="G6" s="3">
        <v>5544197</v>
      </c>
      <c r="H6" s="4">
        <f aca="true" t="shared" si="0" ref="H6:H59">+_xlfn.IFERROR(((E6-B6)/B6)*100,0)</f>
        <v>-9.306371700474847</v>
      </c>
      <c r="I6" s="4">
        <f aca="true" t="shared" si="1" ref="I6:I59">+_xlfn.IFERROR(((F6-C6)/C6)*100,0)</f>
        <v>-40.359987118194226</v>
      </c>
      <c r="J6" s="5">
        <f aca="true" t="shared" si="2" ref="J6:J59">+_xlfn.IFERROR(((G6-D6)/D6)*100,0)</f>
        <v>-21.33286395808201</v>
      </c>
      <c r="L6" s="44">
        <f aca="true" t="shared" si="3" ref="L6:M61">B6/2</f>
        <v>2159117.5</v>
      </c>
      <c r="M6" s="44">
        <f t="shared" si="3"/>
        <v>1364715.5</v>
      </c>
      <c r="N6" s="44">
        <f aca="true" t="shared" si="4" ref="N6:O61">E6/2</f>
        <v>1958182</v>
      </c>
      <c r="O6" s="44">
        <f t="shared" si="4"/>
        <v>813916.5</v>
      </c>
      <c r="P6" s="44">
        <f aca="true" t="shared" si="5" ref="P6:Q61">N6-L6</f>
        <v>-200935.5</v>
      </c>
      <c r="Q6" s="44">
        <f t="shared" si="5"/>
        <v>-550799</v>
      </c>
      <c r="R6" s="44">
        <f aca="true" t="shared" si="6" ref="R6:R59">N6/120</f>
        <v>16318.183333333332</v>
      </c>
      <c r="S6" s="44">
        <f>O6/120</f>
        <v>6782.6375</v>
      </c>
    </row>
    <row r="7" spans="1:19" ht="15">
      <c r="A7" s="6" t="s">
        <v>6</v>
      </c>
      <c r="B7" s="7">
        <v>2151119</v>
      </c>
      <c r="C7" s="7">
        <v>413475</v>
      </c>
      <c r="D7" s="7">
        <v>2564594</v>
      </c>
      <c r="E7" s="7">
        <v>1320796</v>
      </c>
      <c r="F7" s="7">
        <v>143057</v>
      </c>
      <c r="G7" s="7">
        <v>1463853</v>
      </c>
      <c r="H7" s="8">
        <f t="shared" si="0"/>
        <v>-38.59958468127519</v>
      </c>
      <c r="I7" s="8">
        <f t="shared" si="1"/>
        <v>-65.40129391136102</v>
      </c>
      <c r="J7" s="9">
        <f t="shared" si="2"/>
        <v>-42.92067282384659</v>
      </c>
      <c r="L7" s="44">
        <f t="shared" si="3"/>
        <v>1075559.5</v>
      </c>
      <c r="M7" s="44">
        <f t="shared" si="3"/>
        <v>206737.5</v>
      </c>
      <c r="N7" s="44">
        <f t="shared" si="4"/>
        <v>660398</v>
      </c>
      <c r="O7" s="44">
        <f t="shared" si="4"/>
        <v>71528.5</v>
      </c>
      <c r="P7" s="44">
        <f t="shared" si="5"/>
        <v>-415161.5</v>
      </c>
      <c r="Q7" s="44">
        <f t="shared" si="5"/>
        <v>-135209</v>
      </c>
      <c r="R7" s="44">
        <f t="shared" si="6"/>
        <v>5503.316666666667</v>
      </c>
      <c r="S7" s="44">
        <f aca="true" t="shared" si="7" ref="S7:S59">O7/120</f>
        <v>596.0708333333333</v>
      </c>
    </row>
    <row r="8" spans="1:19" ht="15">
      <c r="A8" s="10" t="s">
        <v>7</v>
      </c>
      <c r="B8" s="3">
        <v>1848238</v>
      </c>
      <c r="C8" s="3">
        <v>344169</v>
      </c>
      <c r="D8" s="3">
        <v>2192407</v>
      </c>
      <c r="E8" s="3">
        <v>1377447</v>
      </c>
      <c r="F8" s="3">
        <v>124530</v>
      </c>
      <c r="G8" s="3">
        <v>1501977</v>
      </c>
      <c r="H8" s="4">
        <f t="shared" si="0"/>
        <v>-25.472422923887507</v>
      </c>
      <c r="I8" s="4">
        <f t="shared" si="1"/>
        <v>-63.81719445969858</v>
      </c>
      <c r="J8" s="5">
        <f t="shared" si="2"/>
        <v>-31.491871719074062</v>
      </c>
      <c r="L8" s="44">
        <f t="shared" si="3"/>
        <v>924119</v>
      </c>
      <c r="M8" s="44">
        <f t="shared" si="3"/>
        <v>172084.5</v>
      </c>
      <c r="N8" s="44">
        <f t="shared" si="4"/>
        <v>688723.5</v>
      </c>
      <c r="O8" s="44">
        <f t="shared" si="4"/>
        <v>62265</v>
      </c>
      <c r="P8" s="44">
        <f t="shared" si="5"/>
        <v>-235395.5</v>
      </c>
      <c r="Q8" s="44">
        <f t="shared" si="5"/>
        <v>-109819.5</v>
      </c>
      <c r="R8" s="44">
        <f t="shared" si="6"/>
        <v>5739.3625</v>
      </c>
      <c r="S8" s="44">
        <f t="shared" si="7"/>
        <v>518.875</v>
      </c>
    </row>
    <row r="9" spans="1:19" ht="15">
      <c r="A9" s="6" t="s">
        <v>8</v>
      </c>
      <c r="B9" s="7">
        <v>1293637</v>
      </c>
      <c r="C9" s="7">
        <v>1043828</v>
      </c>
      <c r="D9" s="7">
        <v>2337465</v>
      </c>
      <c r="E9" s="7">
        <v>935085</v>
      </c>
      <c r="F9" s="7">
        <v>817797</v>
      </c>
      <c r="G9" s="7">
        <v>1752882</v>
      </c>
      <c r="H9" s="8">
        <f t="shared" si="0"/>
        <v>-27.716585100766288</v>
      </c>
      <c r="I9" s="8">
        <f t="shared" si="1"/>
        <v>-21.65404645209747</v>
      </c>
      <c r="J9" s="9">
        <f t="shared" si="2"/>
        <v>-25.009272866117783</v>
      </c>
      <c r="L9" s="44">
        <f t="shared" si="3"/>
        <v>646818.5</v>
      </c>
      <c r="M9" s="44">
        <f t="shared" si="3"/>
        <v>521914</v>
      </c>
      <c r="N9" s="44">
        <f t="shared" si="4"/>
        <v>467542.5</v>
      </c>
      <c r="O9" s="44">
        <f t="shared" si="4"/>
        <v>408898.5</v>
      </c>
      <c r="P9" s="44">
        <f t="shared" si="5"/>
        <v>-179276</v>
      </c>
      <c r="Q9" s="44">
        <f t="shared" si="5"/>
        <v>-113015.5</v>
      </c>
      <c r="R9" s="44">
        <f t="shared" si="6"/>
        <v>3896.1875</v>
      </c>
      <c r="S9" s="44">
        <f t="shared" si="7"/>
        <v>3407.4875</v>
      </c>
    </row>
    <row r="10" spans="1:19" ht="15">
      <c r="A10" s="10" t="s">
        <v>53</v>
      </c>
      <c r="B10" s="3">
        <v>68045</v>
      </c>
      <c r="C10" s="3">
        <v>10229</v>
      </c>
      <c r="D10" s="3">
        <v>78274</v>
      </c>
      <c r="E10" s="3">
        <v>59456</v>
      </c>
      <c r="F10" s="3">
        <v>25013</v>
      </c>
      <c r="G10" s="3">
        <v>84469</v>
      </c>
      <c r="H10" s="4">
        <f t="shared" si="0"/>
        <v>-12.62252920861195</v>
      </c>
      <c r="I10" s="4">
        <f t="shared" si="1"/>
        <v>144.53025711213218</v>
      </c>
      <c r="J10" s="5">
        <f t="shared" si="2"/>
        <v>7.91450545519585</v>
      </c>
      <c r="L10" s="44">
        <f t="shared" si="3"/>
        <v>34022.5</v>
      </c>
      <c r="M10" s="44">
        <f t="shared" si="3"/>
        <v>5114.5</v>
      </c>
      <c r="N10" s="44">
        <f t="shared" si="4"/>
        <v>29728</v>
      </c>
      <c r="O10" s="44">
        <f t="shared" si="4"/>
        <v>12506.5</v>
      </c>
      <c r="P10" s="44">
        <f t="shared" si="5"/>
        <v>-4294.5</v>
      </c>
      <c r="Q10" s="44">
        <f t="shared" si="5"/>
        <v>7392</v>
      </c>
      <c r="R10" s="44">
        <f t="shared" si="6"/>
        <v>247.73333333333332</v>
      </c>
      <c r="S10" s="44">
        <f t="shared" si="7"/>
        <v>104.22083333333333</v>
      </c>
    </row>
    <row r="11" spans="1:19" ht="15">
      <c r="A11" s="6" t="s">
        <v>9</v>
      </c>
      <c r="B11" s="7">
        <v>163356</v>
      </c>
      <c r="C11" s="7">
        <v>6146</v>
      </c>
      <c r="D11" s="7">
        <v>169502</v>
      </c>
      <c r="E11" s="7">
        <v>179702</v>
      </c>
      <c r="F11" s="7">
        <v>4649</v>
      </c>
      <c r="G11" s="7">
        <v>184351</v>
      </c>
      <c r="H11" s="8">
        <f t="shared" si="0"/>
        <v>10.006366463429565</v>
      </c>
      <c r="I11" s="8">
        <f t="shared" si="1"/>
        <v>-24.35730556459486</v>
      </c>
      <c r="J11" s="9">
        <f t="shared" si="2"/>
        <v>8.76036860921995</v>
      </c>
      <c r="L11" s="44">
        <f t="shared" si="3"/>
        <v>81678</v>
      </c>
      <c r="M11" s="44">
        <f t="shared" si="3"/>
        <v>3073</v>
      </c>
      <c r="N11" s="44">
        <f t="shared" si="4"/>
        <v>89851</v>
      </c>
      <c r="O11" s="44">
        <f t="shared" si="4"/>
        <v>2324.5</v>
      </c>
      <c r="P11" s="44">
        <f t="shared" si="5"/>
        <v>8173</v>
      </c>
      <c r="Q11" s="44">
        <f t="shared" si="5"/>
        <v>-748.5</v>
      </c>
      <c r="R11" s="44">
        <f t="shared" si="6"/>
        <v>748.7583333333333</v>
      </c>
      <c r="S11" s="44">
        <f t="shared" si="7"/>
        <v>19.370833333333334</v>
      </c>
    </row>
    <row r="12" spans="1:19" ht="15">
      <c r="A12" s="10" t="s">
        <v>10</v>
      </c>
      <c r="B12" s="3">
        <v>219824</v>
      </c>
      <c r="C12" s="3">
        <v>0</v>
      </c>
      <c r="D12" s="3">
        <v>219824</v>
      </c>
      <c r="E12" s="3">
        <v>228020</v>
      </c>
      <c r="F12" s="3">
        <v>2328</v>
      </c>
      <c r="G12" s="3">
        <v>230348</v>
      </c>
      <c r="H12" s="4">
        <f t="shared" si="0"/>
        <v>3.7284372952907785</v>
      </c>
      <c r="I12" s="4">
        <f t="shared" si="1"/>
        <v>0</v>
      </c>
      <c r="J12" s="5">
        <f t="shared" si="2"/>
        <v>4.787466336705728</v>
      </c>
      <c r="L12" s="44">
        <f t="shared" si="3"/>
        <v>109912</v>
      </c>
      <c r="M12" s="44">
        <f t="shared" si="3"/>
        <v>0</v>
      </c>
      <c r="N12" s="44">
        <f t="shared" si="4"/>
        <v>114010</v>
      </c>
      <c r="O12" s="44">
        <f t="shared" si="4"/>
        <v>1164</v>
      </c>
      <c r="P12" s="44">
        <f t="shared" si="5"/>
        <v>4098</v>
      </c>
      <c r="Q12" s="44">
        <f t="shared" si="5"/>
        <v>1164</v>
      </c>
      <c r="R12" s="44">
        <f t="shared" si="6"/>
        <v>950.0833333333334</v>
      </c>
      <c r="S12" s="44">
        <f t="shared" si="7"/>
        <v>9.7</v>
      </c>
    </row>
    <row r="13" spans="1:19" ht="15">
      <c r="A13" s="6" t="s">
        <v>11</v>
      </c>
      <c r="B13" s="7">
        <v>925031</v>
      </c>
      <c r="C13" s="7">
        <v>129929</v>
      </c>
      <c r="D13" s="7">
        <v>1054960</v>
      </c>
      <c r="E13" s="7">
        <v>734548</v>
      </c>
      <c r="F13" s="7">
        <v>25723</v>
      </c>
      <c r="G13" s="7">
        <v>760271</v>
      </c>
      <c r="H13" s="8">
        <f t="shared" si="0"/>
        <v>-20.592066644253006</v>
      </c>
      <c r="I13" s="8">
        <f t="shared" si="1"/>
        <v>-80.20226431358665</v>
      </c>
      <c r="J13" s="9">
        <f t="shared" si="2"/>
        <v>-27.93366573140214</v>
      </c>
      <c r="L13" s="44">
        <f t="shared" si="3"/>
        <v>462515.5</v>
      </c>
      <c r="M13" s="44">
        <f t="shared" si="3"/>
        <v>64964.5</v>
      </c>
      <c r="N13" s="44">
        <f t="shared" si="4"/>
        <v>367274</v>
      </c>
      <c r="O13" s="44">
        <f t="shared" si="4"/>
        <v>12861.5</v>
      </c>
      <c r="P13" s="44">
        <f t="shared" si="5"/>
        <v>-95241.5</v>
      </c>
      <c r="Q13" s="44">
        <f t="shared" si="5"/>
        <v>-52103</v>
      </c>
      <c r="R13" s="44">
        <f t="shared" si="6"/>
        <v>3060.616666666667</v>
      </c>
      <c r="S13" s="44">
        <f t="shared" si="7"/>
        <v>107.17916666666666</v>
      </c>
    </row>
    <row r="14" spans="1:19" ht="15">
      <c r="A14" s="10" t="s">
        <v>12</v>
      </c>
      <c r="B14" s="3">
        <v>628538</v>
      </c>
      <c r="C14" s="3">
        <v>16504</v>
      </c>
      <c r="D14" s="3">
        <v>645042</v>
      </c>
      <c r="E14" s="3">
        <v>496832</v>
      </c>
      <c r="F14" s="3">
        <v>3392</v>
      </c>
      <c r="G14" s="3">
        <v>500224</v>
      </c>
      <c r="H14" s="4">
        <f t="shared" si="0"/>
        <v>-20.9543416627157</v>
      </c>
      <c r="I14" s="4">
        <f t="shared" si="1"/>
        <v>-79.44740668928745</v>
      </c>
      <c r="J14" s="5">
        <f t="shared" si="2"/>
        <v>-22.450941179024</v>
      </c>
      <c r="L14" s="44">
        <f t="shared" si="3"/>
        <v>314269</v>
      </c>
      <c r="M14" s="44">
        <f t="shared" si="3"/>
        <v>8252</v>
      </c>
      <c r="N14" s="44">
        <f t="shared" si="4"/>
        <v>248416</v>
      </c>
      <c r="O14" s="44">
        <f t="shared" si="4"/>
        <v>1696</v>
      </c>
      <c r="P14" s="44">
        <f t="shared" si="5"/>
        <v>-65853</v>
      </c>
      <c r="Q14" s="44">
        <f t="shared" si="5"/>
        <v>-6556</v>
      </c>
      <c r="R14" s="44">
        <f t="shared" si="6"/>
        <v>2070.133333333333</v>
      </c>
      <c r="S14" s="44">
        <f t="shared" si="7"/>
        <v>14.133333333333333</v>
      </c>
    </row>
    <row r="15" spans="1:19" ht="15">
      <c r="A15" s="6" t="s">
        <v>13</v>
      </c>
      <c r="B15" s="7">
        <v>179627</v>
      </c>
      <c r="C15" s="7">
        <v>1762</v>
      </c>
      <c r="D15" s="7">
        <v>181389</v>
      </c>
      <c r="E15" s="7">
        <v>228872</v>
      </c>
      <c r="F15" s="7">
        <v>1741</v>
      </c>
      <c r="G15" s="7">
        <v>230613</v>
      </c>
      <c r="H15" s="8">
        <f t="shared" si="0"/>
        <v>27.415143603133156</v>
      </c>
      <c r="I15" s="8">
        <f t="shared" si="1"/>
        <v>-1.191827468785471</v>
      </c>
      <c r="J15" s="9">
        <f t="shared" si="2"/>
        <v>27.13725749632006</v>
      </c>
      <c r="L15" s="44">
        <f t="shared" si="3"/>
        <v>89813.5</v>
      </c>
      <c r="M15" s="44">
        <f t="shared" si="3"/>
        <v>881</v>
      </c>
      <c r="N15" s="44">
        <f t="shared" si="4"/>
        <v>114436</v>
      </c>
      <c r="O15" s="44">
        <f t="shared" si="4"/>
        <v>870.5</v>
      </c>
      <c r="P15" s="44">
        <f t="shared" si="5"/>
        <v>24622.5</v>
      </c>
      <c r="Q15" s="44">
        <f t="shared" si="5"/>
        <v>-10.5</v>
      </c>
      <c r="R15" s="44">
        <f t="shared" si="6"/>
        <v>953.6333333333333</v>
      </c>
      <c r="S15" s="44">
        <f t="shared" si="7"/>
        <v>7.254166666666666</v>
      </c>
    </row>
    <row r="16" spans="1:19" ht="15">
      <c r="A16" s="10" t="s">
        <v>14</v>
      </c>
      <c r="B16" s="3">
        <v>492258</v>
      </c>
      <c r="C16" s="3">
        <v>67018</v>
      </c>
      <c r="D16" s="3">
        <v>559276</v>
      </c>
      <c r="E16" s="3">
        <v>417971</v>
      </c>
      <c r="F16" s="3">
        <v>7057</v>
      </c>
      <c r="G16" s="3">
        <v>425028</v>
      </c>
      <c r="H16" s="4">
        <f t="shared" si="0"/>
        <v>-15.091070129891234</v>
      </c>
      <c r="I16" s="4">
        <f t="shared" si="1"/>
        <v>-89.46999313617238</v>
      </c>
      <c r="J16" s="5">
        <f t="shared" si="2"/>
        <v>-24.003890744462485</v>
      </c>
      <c r="L16" s="44">
        <f t="shared" si="3"/>
        <v>246129</v>
      </c>
      <c r="M16" s="44">
        <f t="shared" si="3"/>
        <v>33509</v>
      </c>
      <c r="N16" s="44">
        <f t="shared" si="4"/>
        <v>208985.5</v>
      </c>
      <c r="O16" s="44">
        <f t="shared" si="4"/>
        <v>3528.5</v>
      </c>
      <c r="P16" s="44">
        <f t="shared" si="5"/>
        <v>-37143.5</v>
      </c>
      <c r="Q16" s="44">
        <f t="shared" si="5"/>
        <v>-29980.5</v>
      </c>
      <c r="R16" s="44">
        <f t="shared" si="6"/>
        <v>1741.5458333333333</v>
      </c>
      <c r="S16" s="44">
        <f t="shared" si="7"/>
        <v>29.404166666666665</v>
      </c>
    </row>
    <row r="17" spans="1:19" ht="15">
      <c r="A17" s="6" t="s">
        <v>15</v>
      </c>
      <c r="B17" s="7">
        <v>54776</v>
      </c>
      <c r="C17" s="7">
        <v>1195</v>
      </c>
      <c r="D17" s="7">
        <v>55971</v>
      </c>
      <c r="E17" s="7">
        <v>33623</v>
      </c>
      <c r="F17" s="7">
        <v>0</v>
      </c>
      <c r="G17" s="7">
        <v>33623</v>
      </c>
      <c r="H17" s="8">
        <f t="shared" si="0"/>
        <v>-38.61727763984227</v>
      </c>
      <c r="I17" s="8">
        <f t="shared" si="1"/>
        <v>-100</v>
      </c>
      <c r="J17" s="9">
        <f t="shared" si="2"/>
        <v>-39.927819763806255</v>
      </c>
      <c r="L17" s="44">
        <f t="shared" si="3"/>
        <v>27388</v>
      </c>
      <c r="M17" s="44">
        <f t="shared" si="3"/>
        <v>597.5</v>
      </c>
      <c r="N17" s="44">
        <f t="shared" si="4"/>
        <v>16811.5</v>
      </c>
      <c r="O17" s="44">
        <f t="shared" si="4"/>
        <v>0</v>
      </c>
      <c r="P17" s="44">
        <f t="shared" si="5"/>
        <v>-10576.5</v>
      </c>
      <c r="Q17" s="44">
        <f t="shared" si="5"/>
        <v>-597.5</v>
      </c>
      <c r="R17" s="44">
        <f t="shared" si="6"/>
        <v>140.09583333333333</v>
      </c>
      <c r="S17" s="44">
        <f t="shared" si="7"/>
        <v>0</v>
      </c>
    </row>
    <row r="18" spans="1:19" ht="15">
      <c r="A18" s="10" t="s">
        <v>16</v>
      </c>
      <c r="B18" s="3">
        <v>71511</v>
      </c>
      <c r="C18" s="3">
        <v>367</v>
      </c>
      <c r="D18" s="3">
        <v>71878</v>
      </c>
      <c r="E18" s="3">
        <v>64836</v>
      </c>
      <c r="F18" s="3">
        <v>0</v>
      </c>
      <c r="G18" s="3">
        <v>64836</v>
      </c>
      <c r="H18" s="4">
        <f t="shared" si="0"/>
        <v>-9.334228300541175</v>
      </c>
      <c r="I18" s="4">
        <f t="shared" si="1"/>
        <v>-100</v>
      </c>
      <c r="J18" s="5">
        <f t="shared" si="2"/>
        <v>-9.797156292606918</v>
      </c>
      <c r="L18" s="44">
        <f t="shared" si="3"/>
        <v>35755.5</v>
      </c>
      <c r="M18" s="44">
        <f t="shared" si="3"/>
        <v>183.5</v>
      </c>
      <c r="N18" s="44">
        <f t="shared" si="4"/>
        <v>32418</v>
      </c>
      <c r="O18" s="44">
        <f t="shared" si="4"/>
        <v>0</v>
      </c>
      <c r="P18" s="44">
        <f t="shared" si="5"/>
        <v>-3337.5</v>
      </c>
      <c r="Q18" s="44">
        <f t="shared" si="5"/>
        <v>-183.5</v>
      </c>
      <c r="R18" s="44">
        <f t="shared" si="6"/>
        <v>270.15</v>
      </c>
      <c r="S18" s="44">
        <f t="shared" si="7"/>
        <v>0</v>
      </c>
    </row>
    <row r="19" spans="1:19" ht="15">
      <c r="A19" s="6" t="s">
        <v>17</v>
      </c>
      <c r="B19" s="7">
        <v>35141</v>
      </c>
      <c r="C19" s="7">
        <v>3512</v>
      </c>
      <c r="D19" s="7">
        <v>38653</v>
      </c>
      <c r="E19" s="7">
        <v>21199</v>
      </c>
      <c r="F19" s="7">
        <v>3791</v>
      </c>
      <c r="G19" s="7">
        <v>24990</v>
      </c>
      <c r="H19" s="8">
        <f t="shared" si="0"/>
        <v>-39.67445434108306</v>
      </c>
      <c r="I19" s="8">
        <f t="shared" si="1"/>
        <v>7.944191343963554</v>
      </c>
      <c r="J19" s="9">
        <f t="shared" si="2"/>
        <v>-35.3478384601454</v>
      </c>
      <c r="L19" s="44">
        <f t="shared" si="3"/>
        <v>17570.5</v>
      </c>
      <c r="M19" s="44">
        <f t="shared" si="3"/>
        <v>1756</v>
      </c>
      <c r="N19" s="44">
        <f t="shared" si="4"/>
        <v>10599.5</v>
      </c>
      <c r="O19" s="44">
        <f t="shared" si="4"/>
        <v>1895.5</v>
      </c>
      <c r="P19" s="44">
        <f t="shared" si="5"/>
        <v>-6971</v>
      </c>
      <c r="Q19" s="44">
        <f t="shared" si="5"/>
        <v>139.5</v>
      </c>
      <c r="R19" s="44">
        <f t="shared" si="6"/>
        <v>88.32916666666667</v>
      </c>
      <c r="S19" s="44">
        <f t="shared" si="7"/>
        <v>15.795833333333333</v>
      </c>
    </row>
    <row r="20" spans="1:19" ht="15">
      <c r="A20" s="10" t="s">
        <v>54</v>
      </c>
      <c r="B20" s="3">
        <v>0</v>
      </c>
      <c r="C20" s="3">
        <v>0</v>
      </c>
      <c r="D20" s="3">
        <v>0</v>
      </c>
      <c r="E20" s="3">
        <v>0</v>
      </c>
      <c r="F20" s="3">
        <v>0</v>
      </c>
      <c r="G20" s="3">
        <v>0</v>
      </c>
      <c r="H20" s="4">
        <f t="shared" si="0"/>
        <v>0</v>
      </c>
      <c r="I20" s="4">
        <f t="shared" si="1"/>
        <v>0</v>
      </c>
      <c r="J20" s="5">
        <f t="shared" si="2"/>
        <v>0</v>
      </c>
      <c r="L20" s="44">
        <f t="shared" si="3"/>
        <v>0</v>
      </c>
      <c r="M20" s="44">
        <f t="shared" si="3"/>
        <v>0</v>
      </c>
      <c r="N20" s="44">
        <f t="shared" si="4"/>
        <v>0</v>
      </c>
      <c r="O20" s="44">
        <f t="shared" si="4"/>
        <v>0</v>
      </c>
      <c r="P20" s="44">
        <f t="shared" si="5"/>
        <v>0</v>
      </c>
      <c r="Q20" s="44">
        <f t="shared" si="5"/>
        <v>0</v>
      </c>
      <c r="R20" s="44">
        <f t="shared" si="6"/>
        <v>0</v>
      </c>
      <c r="S20" s="44">
        <f t="shared" si="7"/>
        <v>0</v>
      </c>
    </row>
    <row r="21" spans="1:19" ht="15">
      <c r="A21" s="6" t="s">
        <v>18</v>
      </c>
      <c r="B21" s="7">
        <v>33861</v>
      </c>
      <c r="C21" s="7">
        <v>2956</v>
      </c>
      <c r="D21" s="7">
        <v>36817</v>
      </c>
      <c r="E21" s="7">
        <v>30715</v>
      </c>
      <c r="F21" s="7">
        <v>0</v>
      </c>
      <c r="G21" s="7">
        <v>30715</v>
      </c>
      <c r="H21" s="8">
        <f t="shared" si="0"/>
        <v>-9.29092466259118</v>
      </c>
      <c r="I21" s="8">
        <f t="shared" si="1"/>
        <v>-100</v>
      </c>
      <c r="J21" s="9">
        <f t="shared" si="2"/>
        <v>-16.57386533394899</v>
      </c>
      <c r="L21" s="44">
        <f t="shared" si="3"/>
        <v>16930.5</v>
      </c>
      <c r="M21" s="44">
        <f t="shared" si="3"/>
        <v>1478</v>
      </c>
      <c r="N21" s="44">
        <f t="shared" si="4"/>
        <v>15357.5</v>
      </c>
      <c r="O21" s="44">
        <f t="shared" si="4"/>
        <v>0</v>
      </c>
      <c r="P21" s="44">
        <f t="shared" si="5"/>
        <v>-1573</v>
      </c>
      <c r="Q21" s="44">
        <f t="shared" si="5"/>
        <v>-1478</v>
      </c>
      <c r="R21" s="44">
        <f t="shared" si="6"/>
        <v>127.97916666666667</v>
      </c>
      <c r="S21" s="44">
        <f t="shared" si="7"/>
        <v>0</v>
      </c>
    </row>
    <row r="22" spans="1:19" ht="15">
      <c r="A22" s="10" t="s">
        <v>19</v>
      </c>
      <c r="B22" s="3">
        <v>0</v>
      </c>
      <c r="C22" s="3">
        <v>0</v>
      </c>
      <c r="D22" s="3">
        <v>0</v>
      </c>
      <c r="E22" s="3">
        <v>0</v>
      </c>
      <c r="F22" s="3">
        <v>0</v>
      </c>
      <c r="G22" s="3">
        <v>0</v>
      </c>
      <c r="H22" s="4">
        <f t="shared" si="0"/>
        <v>0</v>
      </c>
      <c r="I22" s="4">
        <f t="shared" si="1"/>
        <v>0</v>
      </c>
      <c r="J22" s="5">
        <f t="shared" si="2"/>
        <v>0</v>
      </c>
      <c r="L22" s="44">
        <f t="shared" si="3"/>
        <v>0</v>
      </c>
      <c r="M22" s="44">
        <f t="shared" si="3"/>
        <v>0</v>
      </c>
      <c r="N22" s="44">
        <f t="shared" si="4"/>
        <v>0</v>
      </c>
      <c r="O22" s="44">
        <f t="shared" si="4"/>
        <v>0</v>
      </c>
      <c r="P22" s="44">
        <f t="shared" si="5"/>
        <v>0</v>
      </c>
      <c r="Q22" s="44">
        <f t="shared" si="5"/>
        <v>0</v>
      </c>
      <c r="R22" s="44">
        <f t="shared" si="6"/>
        <v>0</v>
      </c>
      <c r="S22" s="44">
        <f t="shared" si="7"/>
        <v>0</v>
      </c>
    </row>
    <row r="23" spans="1:19" ht="15">
      <c r="A23" s="6" t="s">
        <v>20</v>
      </c>
      <c r="B23" s="7">
        <v>117534</v>
      </c>
      <c r="C23" s="7">
        <v>1043</v>
      </c>
      <c r="D23" s="7">
        <v>118577</v>
      </c>
      <c r="E23" s="7">
        <v>149339</v>
      </c>
      <c r="F23" s="7">
        <v>0</v>
      </c>
      <c r="G23" s="7">
        <v>149339</v>
      </c>
      <c r="H23" s="8">
        <f t="shared" si="0"/>
        <v>27.06025490496367</v>
      </c>
      <c r="I23" s="8">
        <f t="shared" si="1"/>
        <v>-100</v>
      </c>
      <c r="J23" s="9">
        <f t="shared" si="2"/>
        <v>25.942636430336407</v>
      </c>
      <c r="L23" s="44">
        <f t="shared" si="3"/>
        <v>58767</v>
      </c>
      <c r="M23" s="44">
        <f t="shared" si="3"/>
        <v>521.5</v>
      </c>
      <c r="N23" s="44">
        <f t="shared" si="4"/>
        <v>74669.5</v>
      </c>
      <c r="O23" s="44">
        <f t="shared" si="4"/>
        <v>0</v>
      </c>
      <c r="P23" s="44">
        <f t="shared" si="5"/>
        <v>15902.5</v>
      </c>
      <c r="Q23" s="44">
        <f t="shared" si="5"/>
        <v>-521.5</v>
      </c>
      <c r="R23" s="44">
        <f t="shared" si="6"/>
        <v>622.2458333333333</v>
      </c>
      <c r="S23" s="44">
        <f t="shared" si="7"/>
        <v>0</v>
      </c>
    </row>
    <row r="24" spans="1:19" ht="15">
      <c r="A24" s="10" t="s">
        <v>21</v>
      </c>
      <c r="B24" s="3">
        <v>47376</v>
      </c>
      <c r="C24" s="3">
        <v>271</v>
      </c>
      <c r="D24" s="3">
        <v>47647</v>
      </c>
      <c r="E24" s="3">
        <v>38199</v>
      </c>
      <c r="F24" s="3">
        <v>0</v>
      </c>
      <c r="G24" s="3">
        <v>38199</v>
      </c>
      <c r="H24" s="4">
        <f t="shared" si="0"/>
        <v>-19.370567375886523</v>
      </c>
      <c r="I24" s="4">
        <f t="shared" si="1"/>
        <v>-100</v>
      </c>
      <c r="J24" s="5">
        <f t="shared" si="2"/>
        <v>-19.82916028291393</v>
      </c>
      <c r="L24" s="44">
        <f t="shared" si="3"/>
        <v>23688</v>
      </c>
      <c r="M24" s="44">
        <f t="shared" si="3"/>
        <v>135.5</v>
      </c>
      <c r="N24" s="44">
        <f t="shared" si="4"/>
        <v>19099.5</v>
      </c>
      <c r="O24" s="44">
        <f t="shared" si="4"/>
        <v>0</v>
      </c>
      <c r="P24" s="44">
        <f t="shared" si="5"/>
        <v>-4588.5</v>
      </c>
      <c r="Q24" s="44">
        <f t="shared" si="5"/>
        <v>-135.5</v>
      </c>
      <c r="R24" s="44">
        <f t="shared" si="6"/>
        <v>159.1625</v>
      </c>
      <c r="S24" s="44">
        <f t="shared" si="7"/>
        <v>0</v>
      </c>
    </row>
    <row r="25" spans="1:19" ht="15">
      <c r="A25" s="6" t="s">
        <v>22</v>
      </c>
      <c r="B25" s="7">
        <v>50364</v>
      </c>
      <c r="C25" s="7">
        <v>9479</v>
      </c>
      <c r="D25" s="7">
        <v>59843</v>
      </c>
      <c r="E25" s="7">
        <v>202</v>
      </c>
      <c r="F25" s="7">
        <v>0</v>
      </c>
      <c r="G25" s="7">
        <v>202</v>
      </c>
      <c r="H25" s="8">
        <f t="shared" si="0"/>
        <v>-99.59891986339449</v>
      </c>
      <c r="I25" s="8">
        <f t="shared" si="1"/>
        <v>-100</v>
      </c>
      <c r="J25" s="9">
        <f t="shared" si="2"/>
        <v>-99.66245007770333</v>
      </c>
      <c r="L25" s="44">
        <f t="shared" si="3"/>
        <v>25182</v>
      </c>
      <c r="M25" s="44">
        <f t="shared" si="3"/>
        <v>4739.5</v>
      </c>
      <c r="N25" s="44">
        <f t="shared" si="4"/>
        <v>101</v>
      </c>
      <c r="O25" s="44">
        <f t="shared" si="4"/>
        <v>0</v>
      </c>
      <c r="P25" s="44">
        <f t="shared" si="5"/>
        <v>-25081</v>
      </c>
      <c r="Q25" s="44">
        <f t="shared" si="5"/>
        <v>-4739.5</v>
      </c>
      <c r="R25" s="44">
        <f t="shared" si="6"/>
        <v>0.8416666666666667</v>
      </c>
      <c r="S25" s="44">
        <f t="shared" si="7"/>
        <v>0</v>
      </c>
    </row>
    <row r="26" spans="1:19" ht="15">
      <c r="A26" s="10" t="s">
        <v>23</v>
      </c>
      <c r="B26" s="3">
        <v>23037</v>
      </c>
      <c r="C26" s="3">
        <v>1286</v>
      </c>
      <c r="D26" s="3">
        <v>24323</v>
      </c>
      <c r="E26" s="3">
        <v>27184</v>
      </c>
      <c r="F26" s="3">
        <v>0</v>
      </c>
      <c r="G26" s="3">
        <v>27184</v>
      </c>
      <c r="H26" s="4">
        <f t="shared" si="0"/>
        <v>18.00147588661718</v>
      </c>
      <c r="I26" s="4">
        <f t="shared" si="1"/>
        <v>-100</v>
      </c>
      <c r="J26" s="5">
        <f t="shared" si="2"/>
        <v>11.76252929326152</v>
      </c>
      <c r="L26" s="44">
        <f t="shared" si="3"/>
        <v>11518.5</v>
      </c>
      <c r="M26" s="44">
        <f t="shared" si="3"/>
        <v>643</v>
      </c>
      <c r="N26" s="44">
        <f t="shared" si="4"/>
        <v>13592</v>
      </c>
      <c r="O26" s="44">
        <f t="shared" si="4"/>
        <v>0</v>
      </c>
      <c r="P26" s="44">
        <f t="shared" si="5"/>
        <v>2073.5</v>
      </c>
      <c r="Q26" s="44">
        <f t="shared" si="5"/>
        <v>-643</v>
      </c>
      <c r="R26" s="44">
        <f t="shared" si="6"/>
        <v>113.26666666666667</v>
      </c>
      <c r="S26" s="44">
        <f t="shared" si="7"/>
        <v>0</v>
      </c>
    </row>
    <row r="27" spans="1:19" ht="15">
      <c r="A27" s="6" t="s">
        <v>24</v>
      </c>
      <c r="B27" s="7">
        <v>0</v>
      </c>
      <c r="C27" s="7">
        <v>0</v>
      </c>
      <c r="D27" s="7">
        <v>0</v>
      </c>
      <c r="E27" s="7">
        <v>0</v>
      </c>
      <c r="F27" s="7">
        <v>0</v>
      </c>
      <c r="G27" s="7">
        <v>0</v>
      </c>
      <c r="H27" s="8">
        <f t="shared" si="0"/>
        <v>0</v>
      </c>
      <c r="I27" s="8">
        <f t="shared" si="1"/>
        <v>0</v>
      </c>
      <c r="J27" s="9">
        <f t="shared" si="2"/>
        <v>0</v>
      </c>
      <c r="L27" s="44">
        <f t="shared" si="3"/>
        <v>0</v>
      </c>
      <c r="M27" s="44">
        <f t="shared" si="3"/>
        <v>0</v>
      </c>
      <c r="N27" s="44">
        <f t="shared" si="4"/>
        <v>0</v>
      </c>
      <c r="O27" s="44">
        <f t="shared" si="4"/>
        <v>0</v>
      </c>
      <c r="P27" s="44">
        <f t="shared" si="5"/>
        <v>0</v>
      </c>
      <c r="Q27" s="44">
        <f t="shared" si="5"/>
        <v>0</v>
      </c>
      <c r="R27" s="44">
        <f t="shared" si="6"/>
        <v>0</v>
      </c>
      <c r="S27" s="44">
        <f t="shared" si="7"/>
        <v>0</v>
      </c>
    </row>
    <row r="28" spans="1:19" ht="15">
      <c r="A28" s="10" t="s">
        <v>25</v>
      </c>
      <c r="B28" s="3">
        <v>118778</v>
      </c>
      <c r="C28" s="3">
        <v>6830</v>
      </c>
      <c r="D28" s="3">
        <v>125608</v>
      </c>
      <c r="E28" s="3">
        <v>61767</v>
      </c>
      <c r="F28" s="3">
        <v>1434</v>
      </c>
      <c r="G28" s="3">
        <v>63201</v>
      </c>
      <c r="H28" s="4">
        <f t="shared" si="0"/>
        <v>-47.997945747529</v>
      </c>
      <c r="I28" s="4">
        <f t="shared" si="1"/>
        <v>-79.00439238653001</v>
      </c>
      <c r="J28" s="5">
        <f t="shared" si="2"/>
        <v>-49.683937328832556</v>
      </c>
      <c r="L28" s="44">
        <f t="shared" si="3"/>
        <v>59389</v>
      </c>
      <c r="M28" s="44">
        <f t="shared" si="3"/>
        <v>3415</v>
      </c>
      <c r="N28" s="44">
        <f t="shared" si="4"/>
        <v>30883.5</v>
      </c>
      <c r="O28" s="44">
        <f t="shared" si="4"/>
        <v>717</v>
      </c>
      <c r="P28" s="44">
        <f t="shared" si="5"/>
        <v>-28505.5</v>
      </c>
      <c r="Q28" s="44">
        <f t="shared" si="5"/>
        <v>-2698</v>
      </c>
      <c r="R28" s="44">
        <f t="shared" si="6"/>
        <v>257.3625</v>
      </c>
      <c r="S28" s="44">
        <f t="shared" si="7"/>
        <v>5.975</v>
      </c>
    </row>
    <row r="29" spans="1:19" ht="15">
      <c r="A29" s="6" t="s">
        <v>26</v>
      </c>
      <c r="B29" s="7">
        <v>383057</v>
      </c>
      <c r="C29" s="7">
        <v>8289</v>
      </c>
      <c r="D29" s="7">
        <v>391346</v>
      </c>
      <c r="E29" s="7">
        <v>393745</v>
      </c>
      <c r="F29" s="7">
        <v>1629</v>
      </c>
      <c r="G29" s="7">
        <v>395374</v>
      </c>
      <c r="H29" s="8">
        <f t="shared" si="0"/>
        <v>2.790185272687877</v>
      </c>
      <c r="I29" s="8">
        <f t="shared" si="1"/>
        <v>-80.34744842562432</v>
      </c>
      <c r="J29" s="9">
        <f t="shared" si="2"/>
        <v>1.0292682178941397</v>
      </c>
      <c r="L29" s="44">
        <f t="shared" si="3"/>
        <v>191528.5</v>
      </c>
      <c r="M29" s="44">
        <f t="shared" si="3"/>
        <v>4144.5</v>
      </c>
      <c r="N29" s="44">
        <f t="shared" si="4"/>
        <v>196872.5</v>
      </c>
      <c r="O29" s="44">
        <f t="shared" si="4"/>
        <v>814.5</v>
      </c>
      <c r="P29" s="44">
        <f t="shared" si="5"/>
        <v>5344</v>
      </c>
      <c r="Q29" s="44">
        <f t="shared" si="5"/>
        <v>-3330</v>
      </c>
      <c r="R29" s="44">
        <f t="shared" si="6"/>
        <v>1640.6041666666667</v>
      </c>
      <c r="S29" s="44">
        <f t="shared" si="7"/>
        <v>6.7875</v>
      </c>
    </row>
    <row r="30" spans="1:19" ht="15">
      <c r="A30" s="10" t="s">
        <v>27</v>
      </c>
      <c r="B30" s="3">
        <v>201707</v>
      </c>
      <c r="C30" s="3">
        <v>3137</v>
      </c>
      <c r="D30" s="3">
        <v>204844</v>
      </c>
      <c r="E30" s="3">
        <v>155306</v>
      </c>
      <c r="F30" s="3">
        <v>0</v>
      </c>
      <c r="G30" s="3">
        <v>155306</v>
      </c>
      <c r="H30" s="4">
        <f t="shared" si="0"/>
        <v>-23.004159498678778</v>
      </c>
      <c r="I30" s="4">
        <f t="shared" si="1"/>
        <v>-100</v>
      </c>
      <c r="J30" s="5">
        <f t="shared" si="2"/>
        <v>-24.183280935736462</v>
      </c>
      <c r="L30" s="44">
        <f t="shared" si="3"/>
        <v>100853.5</v>
      </c>
      <c r="M30" s="44">
        <f t="shared" si="3"/>
        <v>1568.5</v>
      </c>
      <c r="N30" s="44">
        <f t="shared" si="4"/>
        <v>77653</v>
      </c>
      <c r="O30" s="44">
        <f t="shared" si="4"/>
        <v>0</v>
      </c>
      <c r="P30" s="44">
        <f t="shared" si="5"/>
        <v>-23200.5</v>
      </c>
      <c r="Q30" s="44">
        <f t="shared" si="5"/>
        <v>-1568.5</v>
      </c>
      <c r="R30" s="44">
        <f t="shared" si="6"/>
        <v>647.1083333333333</v>
      </c>
      <c r="S30" s="44">
        <f t="shared" si="7"/>
        <v>0</v>
      </c>
    </row>
    <row r="31" spans="1:19" ht="15">
      <c r="A31" s="6" t="s">
        <v>77</v>
      </c>
      <c r="B31" s="7">
        <v>81436</v>
      </c>
      <c r="C31" s="7">
        <v>559</v>
      </c>
      <c r="D31" s="7">
        <v>81995</v>
      </c>
      <c r="E31" s="7">
        <v>63958</v>
      </c>
      <c r="F31" s="7">
        <v>0</v>
      </c>
      <c r="G31" s="7">
        <v>63958</v>
      </c>
      <c r="H31" s="8">
        <f t="shared" si="0"/>
        <v>-21.462252566432536</v>
      </c>
      <c r="I31" s="8">
        <f t="shared" si="1"/>
        <v>-100</v>
      </c>
      <c r="J31" s="9">
        <f t="shared" si="2"/>
        <v>-21.9976827855357</v>
      </c>
      <c r="L31" s="44">
        <f t="shared" si="3"/>
        <v>40718</v>
      </c>
      <c r="M31" s="44">
        <f t="shared" si="3"/>
        <v>279.5</v>
      </c>
      <c r="N31" s="44">
        <f t="shared" si="4"/>
        <v>31979</v>
      </c>
      <c r="O31" s="44">
        <f t="shared" si="4"/>
        <v>0</v>
      </c>
      <c r="P31" s="44">
        <f t="shared" si="5"/>
        <v>-8739</v>
      </c>
      <c r="Q31" s="44">
        <f t="shared" si="5"/>
        <v>-279.5</v>
      </c>
      <c r="R31" s="44">
        <f t="shared" si="6"/>
        <v>266.4916666666667</v>
      </c>
      <c r="S31" s="44">
        <f t="shared" si="7"/>
        <v>0</v>
      </c>
    </row>
    <row r="32" spans="1:19" ht="15">
      <c r="A32" s="10" t="s">
        <v>55</v>
      </c>
      <c r="B32" s="3">
        <v>0</v>
      </c>
      <c r="C32" s="3">
        <v>12199</v>
      </c>
      <c r="D32" s="3">
        <v>12199</v>
      </c>
      <c r="E32" s="3">
        <v>1258</v>
      </c>
      <c r="F32" s="3">
        <v>6309</v>
      </c>
      <c r="G32" s="3">
        <v>7567</v>
      </c>
      <c r="H32" s="4">
        <f t="shared" si="0"/>
        <v>0</v>
      </c>
      <c r="I32" s="4">
        <f t="shared" si="1"/>
        <v>-48.28264611853431</v>
      </c>
      <c r="J32" s="5">
        <f t="shared" si="2"/>
        <v>-37.97032543651119</v>
      </c>
      <c r="L32" s="44">
        <f t="shared" si="3"/>
        <v>0</v>
      </c>
      <c r="M32" s="44">
        <f t="shared" si="3"/>
        <v>6099.5</v>
      </c>
      <c r="N32" s="44">
        <f t="shared" si="4"/>
        <v>629</v>
      </c>
      <c r="O32" s="44">
        <f t="shared" si="4"/>
        <v>3154.5</v>
      </c>
      <c r="P32" s="44">
        <f t="shared" si="5"/>
        <v>629</v>
      </c>
      <c r="Q32" s="44">
        <f t="shared" si="5"/>
        <v>-2945</v>
      </c>
      <c r="R32" s="44">
        <f t="shared" si="6"/>
        <v>5.241666666666666</v>
      </c>
      <c r="S32" s="44">
        <f t="shared" si="7"/>
        <v>26.2875</v>
      </c>
    </row>
    <row r="33" spans="1:19" ht="15">
      <c r="A33" s="6" t="s">
        <v>67</v>
      </c>
      <c r="B33" s="7">
        <v>17396</v>
      </c>
      <c r="C33" s="7">
        <v>0</v>
      </c>
      <c r="D33" s="7">
        <v>17396</v>
      </c>
      <c r="E33" s="7">
        <v>23699</v>
      </c>
      <c r="F33" s="7">
        <v>0</v>
      </c>
      <c r="G33" s="7">
        <v>23699</v>
      </c>
      <c r="H33" s="8">
        <f t="shared" si="0"/>
        <v>36.23246723384686</v>
      </c>
      <c r="I33" s="8">
        <f t="shared" si="1"/>
        <v>0</v>
      </c>
      <c r="J33" s="9">
        <f t="shared" si="2"/>
        <v>36.23246723384686</v>
      </c>
      <c r="L33" s="44">
        <f t="shared" si="3"/>
        <v>8698</v>
      </c>
      <c r="M33" s="44">
        <f t="shared" si="3"/>
        <v>0</v>
      </c>
      <c r="N33" s="44">
        <f t="shared" si="4"/>
        <v>11849.5</v>
      </c>
      <c r="O33" s="44">
        <f t="shared" si="4"/>
        <v>0</v>
      </c>
      <c r="P33" s="44">
        <f t="shared" si="5"/>
        <v>3151.5</v>
      </c>
      <c r="Q33" s="44">
        <f t="shared" si="5"/>
        <v>0</v>
      </c>
      <c r="R33" s="44">
        <f t="shared" si="6"/>
        <v>98.74583333333334</v>
      </c>
      <c r="S33" s="44">
        <f t="shared" si="7"/>
        <v>0</v>
      </c>
    </row>
    <row r="34" spans="1:19" ht="15">
      <c r="A34" s="10" t="s">
        <v>28</v>
      </c>
      <c r="B34" s="3">
        <v>223350</v>
      </c>
      <c r="C34" s="3">
        <v>45206</v>
      </c>
      <c r="D34" s="3">
        <v>268556</v>
      </c>
      <c r="E34" s="3">
        <v>209512</v>
      </c>
      <c r="F34" s="3">
        <v>3497</v>
      </c>
      <c r="G34" s="3">
        <v>213009</v>
      </c>
      <c r="H34" s="4">
        <f t="shared" si="0"/>
        <v>-6.1956570405193645</v>
      </c>
      <c r="I34" s="4">
        <f t="shared" si="1"/>
        <v>-92.26430119895589</v>
      </c>
      <c r="J34" s="5">
        <f t="shared" si="2"/>
        <v>-20.683581822785566</v>
      </c>
      <c r="L34" s="44">
        <f t="shared" si="3"/>
        <v>111675</v>
      </c>
      <c r="M34" s="44">
        <f t="shared" si="3"/>
        <v>22603</v>
      </c>
      <c r="N34" s="44">
        <f t="shared" si="4"/>
        <v>104756</v>
      </c>
      <c r="O34" s="44">
        <f t="shared" si="4"/>
        <v>1748.5</v>
      </c>
      <c r="P34" s="44">
        <f t="shared" si="5"/>
        <v>-6919</v>
      </c>
      <c r="Q34" s="44">
        <f t="shared" si="5"/>
        <v>-20854.5</v>
      </c>
      <c r="R34" s="44">
        <f t="shared" si="6"/>
        <v>872.9666666666667</v>
      </c>
      <c r="S34" s="44">
        <f t="shared" si="7"/>
        <v>14.570833333333333</v>
      </c>
    </row>
    <row r="35" spans="1:19" ht="15">
      <c r="A35" s="6" t="s">
        <v>66</v>
      </c>
      <c r="B35" s="7">
        <v>52469</v>
      </c>
      <c r="C35" s="7">
        <v>169</v>
      </c>
      <c r="D35" s="7">
        <v>52638</v>
      </c>
      <c r="E35" s="7">
        <v>39087</v>
      </c>
      <c r="F35" s="7">
        <v>0</v>
      </c>
      <c r="G35" s="7">
        <v>39087</v>
      </c>
      <c r="H35" s="8">
        <f t="shared" si="0"/>
        <v>-25.504583658922414</v>
      </c>
      <c r="I35" s="8">
        <f t="shared" si="1"/>
        <v>-100</v>
      </c>
      <c r="J35" s="9">
        <f t="shared" si="2"/>
        <v>-25.743759261370116</v>
      </c>
      <c r="L35" s="44">
        <f t="shared" si="3"/>
        <v>26234.5</v>
      </c>
      <c r="M35" s="44">
        <f t="shared" si="3"/>
        <v>84.5</v>
      </c>
      <c r="N35" s="44">
        <f t="shared" si="4"/>
        <v>19543.5</v>
      </c>
      <c r="O35" s="44">
        <f t="shared" si="4"/>
        <v>0</v>
      </c>
      <c r="P35" s="44">
        <f t="shared" si="5"/>
        <v>-6691</v>
      </c>
      <c r="Q35" s="44">
        <f t="shared" si="5"/>
        <v>-84.5</v>
      </c>
      <c r="R35" s="44">
        <f t="shared" si="6"/>
        <v>162.8625</v>
      </c>
      <c r="S35" s="44">
        <f t="shared" si="7"/>
        <v>0</v>
      </c>
    </row>
    <row r="36" spans="1:19" ht="15">
      <c r="A36" s="10" t="s">
        <v>29</v>
      </c>
      <c r="B36" s="3">
        <v>17715</v>
      </c>
      <c r="C36" s="3">
        <v>4242</v>
      </c>
      <c r="D36" s="3">
        <v>21957</v>
      </c>
      <c r="E36" s="3">
        <v>6719</v>
      </c>
      <c r="F36" s="3">
        <v>906</v>
      </c>
      <c r="G36" s="3">
        <v>7625</v>
      </c>
      <c r="H36" s="4">
        <f t="shared" si="0"/>
        <v>-62.07169065763477</v>
      </c>
      <c r="I36" s="4">
        <f t="shared" si="1"/>
        <v>-78.64214992927863</v>
      </c>
      <c r="J36" s="5">
        <f t="shared" si="2"/>
        <v>-65.27303365669262</v>
      </c>
      <c r="L36" s="44">
        <f t="shared" si="3"/>
        <v>8857.5</v>
      </c>
      <c r="M36" s="44">
        <f t="shared" si="3"/>
        <v>2121</v>
      </c>
      <c r="N36" s="44">
        <f t="shared" si="4"/>
        <v>3359.5</v>
      </c>
      <c r="O36" s="44">
        <f t="shared" si="4"/>
        <v>453</v>
      </c>
      <c r="P36" s="44">
        <f t="shared" si="5"/>
        <v>-5498</v>
      </c>
      <c r="Q36" s="44">
        <f t="shared" si="5"/>
        <v>-1668</v>
      </c>
      <c r="R36" s="44">
        <f t="shared" si="6"/>
        <v>27.995833333333334</v>
      </c>
      <c r="S36" s="44">
        <f t="shared" si="7"/>
        <v>3.775</v>
      </c>
    </row>
    <row r="37" spans="1:19" ht="15">
      <c r="A37" s="6" t="s">
        <v>30</v>
      </c>
      <c r="B37" s="7">
        <v>59178</v>
      </c>
      <c r="C37" s="7">
        <v>458</v>
      </c>
      <c r="D37" s="7">
        <v>59636</v>
      </c>
      <c r="E37" s="7">
        <v>38847</v>
      </c>
      <c r="F37" s="7">
        <v>0</v>
      </c>
      <c r="G37" s="7">
        <v>38847</v>
      </c>
      <c r="H37" s="8">
        <f t="shared" si="0"/>
        <v>-34.355672716212105</v>
      </c>
      <c r="I37" s="8">
        <f t="shared" si="1"/>
        <v>-100</v>
      </c>
      <c r="J37" s="9">
        <f t="shared" si="2"/>
        <v>-34.85981621839158</v>
      </c>
      <c r="L37" s="44">
        <f t="shared" si="3"/>
        <v>29589</v>
      </c>
      <c r="M37" s="44">
        <f t="shared" si="3"/>
        <v>229</v>
      </c>
      <c r="N37" s="44">
        <f t="shared" si="4"/>
        <v>19423.5</v>
      </c>
      <c r="O37" s="44">
        <f t="shared" si="4"/>
        <v>0</v>
      </c>
      <c r="P37" s="44">
        <f t="shared" si="5"/>
        <v>-10165.5</v>
      </c>
      <c r="Q37" s="44">
        <f t="shared" si="5"/>
        <v>-229</v>
      </c>
      <c r="R37" s="44">
        <f t="shared" si="6"/>
        <v>161.8625</v>
      </c>
      <c r="S37" s="44">
        <f t="shared" si="7"/>
        <v>0</v>
      </c>
    </row>
    <row r="38" spans="1:19" ht="15">
      <c r="A38" s="10" t="s">
        <v>31</v>
      </c>
      <c r="B38" s="3">
        <v>138900</v>
      </c>
      <c r="C38" s="3">
        <v>219</v>
      </c>
      <c r="D38" s="3">
        <v>139119</v>
      </c>
      <c r="E38" s="3">
        <v>134298</v>
      </c>
      <c r="F38" s="3">
        <v>0</v>
      </c>
      <c r="G38" s="3">
        <v>134298</v>
      </c>
      <c r="H38" s="4">
        <f t="shared" si="0"/>
        <v>-3.31317494600432</v>
      </c>
      <c r="I38" s="4">
        <f t="shared" si="1"/>
        <v>-100</v>
      </c>
      <c r="J38" s="5">
        <f t="shared" si="2"/>
        <v>-3.465378560800466</v>
      </c>
      <c r="L38" s="44">
        <f t="shared" si="3"/>
        <v>69450</v>
      </c>
      <c r="M38" s="44">
        <f t="shared" si="3"/>
        <v>109.5</v>
      </c>
      <c r="N38" s="44">
        <f t="shared" si="4"/>
        <v>67149</v>
      </c>
      <c r="O38" s="44">
        <f t="shared" si="4"/>
        <v>0</v>
      </c>
      <c r="P38" s="44">
        <f t="shared" si="5"/>
        <v>-2301</v>
      </c>
      <c r="Q38" s="44">
        <f t="shared" si="5"/>
        <v>-109.5</v>
      </c>
      <c r="R38" s="44">
        <f t="shared" si="6"/>
        <v>559.575</v>
      </c>
      <c r="S38" s="44">
        <f t="shared" si="7"/>
        <v>0</v>
      </c>
    </row>
    <row r="39" spans="1:19" ht="15">
      <c r="A39" s="6" t="s">
        <v>32</v>
      </c>
      <c r="B39" s="7">
        <v>13088</v>
      </c>
      <c r="C39" s="7">
        <v>1377</v>
      </c>
      <c r="D39" s="7">
        <v>14465</v>
      </c>
      <c r="E39" s="7">
        <v>5004</v>
      </c>
      <c r="F39" s="7">
        <v>0</v>
      </c>
      <c r="G39" s="7">
        <v>5004</v>
      </c>
      <c r="H39" s="8">
        <f t="shared" si="0"/>
        <v>-61.766503667481665</v>
      </c>
      <c r="I39" s="8">
        <f t="shared" si="1"/>
        <v>-100</v>
      </c>
      <c r="J39" s="9">
        <f t="shared" si="2"/>
        <v>-65.40615278257864</v>
      </c>
      <c r="L39" s="44">
        <f t="shared" si="3"/>
        <v>6544</v>
      </c>
      <c r="M39" s="44">
        <f t="shared" si="3"/>
        <v>688.5</v>
      </c>
      <c r="N39" s="44">
        <f t="shared" si="4"/>
        <v>2502</v>
      </c>
      <c r="O39" s="44">
        <f t="shared" si="4"/>
        <v>0</v>
      </c>
      <c r="P39" s="44">
        <f t="shared" si="5"/>
        <v>-4042</v>
      </c>
      <c r="Q39" s="44">
        <f t="shared" si="5"/>
        <v>-688.5</v>
      </c>
      <c r="R39" s="44">
        <f t="shared" si="6"/>
        <v>20.85</v>
      </c>
      <c r="S39" s="44">
        <f t="shared" si="7"/>
        <v>0</v>
      </c>
    </row>
    <row r="40" spans="1:19" ht="15">
      <c r="A40" s="10" t="s">
        <v>33</v>
      </c>
      <c r="B40" s="3">
        <v>413913</v>
      </c>
      <c r="C40" s="3">
        <v>67709</v>
      </c>
      <c r="D40" s="3">
        <v>481622</v>
      </c>
      <c r="E40" s="3">
        <v>318786</v>
      </c>
      <c r="F40" s="3">
        <v>34249</v>
      </c>
      <c r="G40" s="3">
        <v>353035</v>
      </c>
      <c r="H40" s="4">
        <f t="shared" si="0"/>
        <v>-22.982365859492212</v>
      </c>
      <c r="I40" s="4">
        <f t="shared" si="1"/>
        <v>-49.41735958292103</v>
      </c>
      <c r="J40" s="5">
        <f t="shared" si="2"/>
        <v>-26.69873884498632</v>
      </c>
      <c r="L40" s="44">
        <f t="shared" si="3"/>
        <v>206956.5</v>
      </c>
      <c r="M40" s="44">
        <f t="shared" si="3"/>
        <v>33854.5</v>
      </c>
      <c r="N40" s="44">
        <f t="shared" si="4"/>
        <v>159393</v>
      </c>
      <c r="O40" s="44">
        <f t="shared" si="4"/>
        <v>17124.5</v>
      </c>
      <c r="P40" s="44">
        <f t="shared" si="5"/>
        <v>-47563.5</v>
      </c>
      <c r="Q40" s="44">
        <f t="shared" si="5"/>
        <v>-16730</v>
      </c>
      <c r="R40" s="44">
        <f t="shared" si="6"/>
        <v>1328.275</v>
      </c>
      <c r="S40" s="44">
        <f t="shared" si="7"/>
        <v>142.70416666666668</v>
      </c>
    </row>
    <row r="41" spans="1:19" ht="15">
      <c r="A41" s="6" t="s">
        <v>34</v>
      </c>
      <c r="B41" s="7">
        <v>10512</v>
      </c>
      <c r="C41" s="7">
        <v>1067</v>
      </c>
      <c r="D41" s="7">
        <v>11579</v>
      </c>
      <c r="E41" s="7">
        <v>0</v>
      </c>
      <c r="F41" s="7">
        <v>0</v>
      </c>
      <c r="G41" s="7">
        <v>0</v>
      </c>
      <c r="H41" s="8">
        <f t="shared" si="0"/>
        <v>-100</v>
      </c>
      <c r="I41" s="8">
        <f t="shared" si="1"/>
        <v>-100</v>
      </c>
      <c r="J41" s="9">
        <f t="shared" si="2"/>
        <v>-100</v>
      </c>
      <c r="L41" s="44">
        <f t="shared" si="3"/>
        <v>5256</v>
      </c>
      <c r="M41" s="44">
        <f t="shared" si="3"/>
        <v>533.5</v>
      </c>
      <c r="N41" s="44">
        <f t="shared" si="4"/>
        <v>0</v>
      </c>
      <c r="O41" s="44">
        <f t="shared" si="4"/>
        <v>0</v>
      </c>
      <c r="P41" s="44">
        <f t="shared" si="5"/>
        <v>-5256</v>
      </c>
      <c r="Q41" s="44">
        <f t="shared" si="5"/>
        <v>-533.5</v>
      </c>
      <c r="R41" s="44">
        <f t="shared" si="6"/>
        <v>0</v>
      </c>
      <c r="S41" s="44">
        <f t="shared" si="7"/>
        <v>0</v>
      </c>
    </row>
    <row r="42" spans="1:19" ht="15">
      <c r="A42" s="10" t="s">
        <v>35</v>
      </c>
      <c r="B42" s="3">
        <v>185862</v>
      </c>
      <c r="C42" s="3">
        <v>21428</v>
      </c>
      <c r="D42" s="3">
        <v>207290</v>
      </c>
      <c r="E42" s="3">
        <v>132166</v>
      </c>
      <c r="F42" s="3">
        <v>4144</v>
      </c>
      <c r="G42" s="3">
        <v>136310</v>
      </c>
      <c r="H42" s="4">
        <f t="shared" si="0"/>
        <v>-28.890251907329095</v>
      </c>
      <c r="I42" s="4">
        <f t="shared" si="1"/>
        <v>-80.66081762180325</v>
      </c>
      <c r="J42" s="5">
        <f t="shared" si="2"/>
        <v>-34.24188335182595</v>
      </c>
      <c r="L42" s="44">
        <f t="shared" si="3"/>
        <v>92931</v>
      </c>
      <c r="M42" s="44">
        <f t="shared" si="3"/>
        <v>10714</v>
      </c>
      <c r="N42" s="44">
        <f t="shared" si="4"/>
        <v>66083</v>
      </c>
      <c r="O42" s="44">
        <f t="shared" si="4"/>
        <v>2072</v>
      </c>
      <c r="P42" s="44">
        <f t="shared" si="5"/>
        <v>-26848</v>
      </c>
      <c r="Q42" s="44">
        <f t="shared" si="5"/>
        <v>-8642</v>
      </c>
      <c r="R42" s="44">
        <f t="shared" si="6"/>
        <v>550.6916666666667</v>
      </c>
      <c r="S42" s="44">
        <f t="shared" si="7"/>
        <v>17.266666666666666</v>
      </c>
    </row>
    <row r="43" spans="1:19" ht="15">
      <c r="A43" s="6" t="s">
        <v>36</v>
      </c>
      <c r="B43" s="7">
        <v>177950</v>
      </c>
      <c r="C43" s="7">
        <v>1516</v>
      </c>
      <c r="D43" s="7">
        <v>179466</v>
      </c>
      <c r="E43" s="7">
        <v>152580</v>
      </c>
      <c r="F43" s="7">
        <v>0</v>
      </c>
      <c r="G43" s="7">
        <v>152580</v>
      </c>
      <c r="H43" s="8">
        <f t="shared" si="0"/>
        <v>-14.256813711716774</v>
      </c>
      <c r="I43" s="8">
        <f t="shared" si="1"/>
        <v>-100</v>
      </c>
      <c r="J43" s="9">
        <f t="shared" si="2"/>
        <v>-14.981110628196983</v>
      </c>
      <c r="L43" s="44">
        <f t="shared" si="3"/>
        <v>88975</v>
      </c>
      <c r="M43" s="44">
        <f t="shared" si="3"/>
        <v>758</v>
      </c>
      <c r="N43" s="44">
        <f t="shared" si="4"/>
        <v>76290</v>
      </c>
      <c r="O43" s="44">
        <f t="shared" si="4"/>
        <v>0</v>
      </c>
      <c r="P43" s="44">
        <f t="shared" si="5"/>
        <v>-12685</v>
      </c>
      <c r="Q43" s="44">
        <f t="shared" si="5"/>
        <v>-758</v>
      </c>
      <c r="R43" s="44">
        <f t="shared" si="6"/>
        <v>635.75</v>
      </c>
      <c r="S43" s="44">
        <f t="shared" si="7"/>
        <v>0</v>
      </c>
    </row>
    <row r="44" spans="1:19" ht="15">
      <c r="A44" s="10" t="s">
        <v>37</v>
      </c>
      <c r="B44" s="3">
        <v>130711</v>
      </c>
      <c r="C44" s="3">
        <v>349</v>
      </c>
      <c r="D44" s="3">
        <v>131060</v>
      </c>
      <c r="E44" s="3">
        <v>147166</v>
      </c>
      <c r="F44" s="3">
        <v>0</v>
      </c>
      <c r="G44" s="3">
        <v>147166</v>
      </c>
      <c r="H44" s="4">
        <f t="shared" si="0"/>
        <v>12.588841030976736</v>
      </c>
      <c r="I44" s="4">
        <f t="shared" si="1"/>
        <v>-100</v>
      </c>
      <c r="J44" s="5">
        <f t="shared" si="2"/>
        <v>12.2890279261407</v>
      </c>
      <c r="L44" s="44">
        <f t="shared" si="3"/>
        <v>65355.5</v>
      </c>
      <c r="M44" s="44">
        <f t="shared" si="3"/>
        <v>174.5</v>
      </c>
      <c r="N44" s="44">
        <f t="shared" si="4"/>
        <v>73583</v>
      </c>
      <c r="O44" s="44">
        <f t="shared" si="4"/>
        <v>0</v>
      </c>
      <c r="P44" s="44">
        <f t="shared" si="5"/>
        <v>8227.5</v>
      </c>
      <c r="Q44" s="44">
        <f t="shared" si="5"/>
        <v>-174.5</v>
      </c>
      <c r="R44" s="44">
        <f t="shared" si="6"/>
        <v>613.1916666666667</v>
      </c>
      <c r="S44" s="44">
        <f t="shared" si="7"/>
        <v>0</v>
      </c>
    </row>
    <row r="45" spans="1:19" ht="15">
      <c r="A45" s="6" t="s">
        <v>69</v>
      </c>
      <c r="B45" s="7">
        <v>81066</v>
      </c>
      <c r="C45" s="7">
        <v>1024</v>
      </c>
      <c r="D45" s="7">
        <v>82090</v>
      </c>
      <c r="E45" s="7">
        <v>94613</v>
      </c>
      <c r="F45" s="7">
        <v>0</v>
      </c>
      <c r="G45" s="7">
        <v>94613</v>
      </c>
      <c r="H45" s="8">
        <f t="shared" si="0"/>
        <v>16.711074926603015</v>
      </c>
      <c r="I45" s="8">
        <f t="shared" si="1"/>
        <v>-100</v>
      </c>
      <c r="J45" s="9">
        <f t="shared" si="2"/>
        <v>15.255207698867096</v>
      </c>
      <c r="L45" s="44">
        <f t="shared" si="3"/>
        <v>40533</v>
      </c>
      <c r="M45" s="44">
        <f t="shared" si="3"/>
        <v>512</v>
      </c>
      <c r="N45" s="44">
        <f t="shared" si="4"/>
        <v>47306.5</v>
      </c>
      <c r="O45" s="44">
        <f t="shared" si="4"/>
        <v>0</v>
      </c>
      <c r="P45" s="44">
        <f t="shared" si="5"/>
        <v>6773.5</v>
      </c>
      <c r="Q45" s="44">
        <f t="shared" si="5"/>
        <v>-512</v>
      </c>
      <c r="R45" s="44">
        <f t="shared" si="6"/>
        <v>394.22083333333336</v>
      </c>
      <c r="S45" s="44">
        <f t="shared" si="7"/>
        <v>0</v>
      </c>
    </row>
    <row r="46" spans="1:19" ht="15">
      <c r="A46" s="10" t="s">
        <v>38</v>
      </c>
      <c r="B46" s="3">
        <v>87214</v>
      </c>
      <c r="C46" s="3">
        <v>1348</v>
      </c>
      <c r="D46" s="3">
        <v>88562</v>
      </c>
      <c r="E46" s="3">
        <v>30090</v>
      </c>
      <c r="F46" s="3">
        <v>3952</v>
      </c>
      <c r="G46" s="3">
        <v>34042</v>
      </c>
      <c r="H46" s="4">
        <f t="shared" si="0"/>
        <v>-65.49865847226363</v>
      </c>
      <c r="I46" s="4">
        <f t="shared" si="1"/>
        <v>193.17507418397625</v>
      </c>
      <c r="J46" s="5">
        <f t="shared" si="2"/>
        <v>-61.56139201915043</v>
      </c>
      <c r="L46" s="44">
        <f t="shared" si="3"/>
        <v>43607</v>
      </c>
      <c r="M46" s="44">
        <f t="shared" si="3"/>
        <v>674</v>
      </c>
      <c r="N46" s="44">
        <f t="shared" si="4"/>
        <v>15045</v>
      </c>
      <c r="O46" s="44">
        <f t="shared" si="4"/>
        <v>1976</v>
      </c>
      <c r="P46" s="44">
        <f t="shared" si="5"/>
        <v>-28562</v>
      </c>
      <c r="Q46" s="44">
        <f t="shared" si="5"/>
        <v>1302</v>
      </c>
      <c r="R46" s="44">
        <f t="shared" si="6"/>
        <v>125.375</v>
      </c>
      <c r="S46" s="44">
        <f t="shared" si="7"/>
        <v>16.466666666666665</v>
      </c>
    </row>
    <row r="47" spans="1:19" ht="15">
      <c r="A47" s="6" t="s">
        <v>39</v>
      </c>
      <c r="B47" s="7">
        <v>199530</v>
      </c>
      <c r="C47" s="7">
        <v>4399</v>
      </c>
      <c r="D47" s="7">
        <v>203929</v>
      </c>
      <c r="E47" s="7">
        <v>150911</v>
      </c>
      <c r="F47" s="7">
        <v>0</v>
      </c>
      <c r="G47" s="7">
        <v>150911</v>
      </c>
      <c r="H47" s="8">
        <f t="shared" si="0"/>
        <v>-24.36676189044254</v>
      </c>
      <c r="I47" s="8">
        <f t="shared" si="1"/>
        <v>-100</v>
      </c>
      <c r="J47" s="9">
        <f t="shared" si="2"/>
        <v>-25.99826410172168</v>
      </c>
      <c r="L47" s="44">
        <f t="shared" si="3"/>
        <v>99765</v>
      </c>
      <c r="M47" s="44">
        <f t="shared" si="3"/>
        <v>2199.5</v>
      </c>
      <c r="N47" s="44">
        <f t="shared" si="4"/>
        <v>75455.5</v>
      </c>
      <c r="O47" s="44">
        <f t="shared" si="4"/>
        <v>0</v>
      </c>
      <c r="P47" s="44">
        <f t="shared" si="5"/>
        <v>-24309.5</v>
      </c>
      <c r="Q47" s="44">
        <f t="shared" si="5"/>
        <v>-2199.5</v>
      </c>
      <c r="R47" s="44">
        <f t="shared" si="6"/>
        <v>628.7958333333333</v>
      </c>
      <c r="S47" s="44">
        <f t="shared" si="7"/>
        <v>0</v>
      </c>
    </row>
    <row r="48" spans="1:19" ht="15">
      <c r="A48" s="10" t="s">
        <v>40</v>
      </c>
      <c r="B48" s="3">
        <v>304087</v>
      </c>
      <c r="C48" s="3">
        <v>27067</v>
      </c>
      <c r="D48" s="3">
        <v>331154</v>
      </c>
      <c r="E48" s="3">
        <v>242445</v>
      </c>
      <c r="F48" s="3">
        <v>13352</v>
      </c>
      <c r="G48" s="3">
        <v>255797</v>
      </c>
      <c r="H48" s="4">
        <f t="shared" si="0"/>
        <v>-20.271172394742294</v>
      </c>
      <c r="I48" s="4">
        <f t="shared" si="1"/>
        <v>-50.6705582443566</v>
      </c>
      <c r="J48" s="5">
        <f t="shared" si="2"/>
        <v>-22.755877929905726</v>
      </c>
      <c r="L48" s="44">
        <f t="shared" si="3"/>
        <v>152043.5</v>
      </c>
      <c r="M48" s="44">
        <f t="shared" si="3"/>
        <v>13533.5</v>
      </c>
      <c r="N48" s="44">
        <f t="shared" si="4"/>
        <v>121222.5</v>
      </c>
      <c r="O48" s="44">
        <f t="shared" si="4"/>
        <v>6676</v>
      </c>
      <c r="P48" s="44">
        <f t="shared" si="5"/>
        <v>-30821</v>
      </c>
      <c r="Q48" s="44">
        <f t="shared" si="5"/>
        <v>-6857.5</v>
      </c>
      <c r="R48" s="44">
        <f t="shared" si="6"/>
        <v>1010.1875</v>
      </c>
      <c r="S48" s="44">
        <f t="shared" si="7"/>
        <v>55.63333333333333</v>
      </c>
    </row>
    <row r="49" spans="1:19" ht="15">
      <c r="A49" s="6" t="s">
        <v>41</v>
      </c>
      <c r="B49" s="7">
        <v>8118</v>
      </c>
      <c r="C49" s="7">
        <v>0</v>
      </c>
      <c r="D49" s="7">
        <v>8118</v>
      </c>
      <c r="E49" s="7">
        <v>11312</v>
      </c>
      <c r="F49" s="7">
        <v>0</v>
      </c>
      <c r="G49" s="7">
        <v>11312</v>
      </c>
      <c r="H49" s="8">
        <f t="shared" si="0"/>
        <v>39.34466617393447</v>
      </c>
      <c r="I49" s="8">
        <f t="shared" si="1"/>
        <v>0</v>
      </c>
      <c r="J49" s="9">
        <f t="shared" si="2"/>
        <v>39.34466617393447</v>
      </c>
      <c r="L49" s="44">
        <f t="shared" si="3"/>
        <v>4059</v>
      </c>
      <c r="M49" s="44">
        <f t="shared" si="3"/>
        <v>0</v>
      </c>
      <c r="N49" s="44">
        <f t="shared" si="4"/>
        <v>5656</v>
      </c>
      <c r="O49" s="44">
        <f t="shared" si="4"/>
        <v>0</v>
      </c>
      <c r="P49" s="44">
        <f t="shared" si="5"/>
        <v>1597</v>
      </c>
      <c r="Q49" s="44">
        <f t="shared" si="5"/>
        <v>0</v>
      </c>
      <c r="R49" s="44">
        <f t="shared" si="6"/>
        <v>47.13333333333333</v>
      </c>
      <c r="S49" s="44">
        <f t="shared" si="7"/>
        <v>0</v>
      </c>
    </row>
    <row r="50" spans="1:19" ht="15">
      <c r="A50" s="10" t="s">
        <v>42</v>
      </c>
      <c r="B50" s="3">
        <v>29738</v>
      </c>
      <c r="C50" s="3">
        <v>0</v>
      </c>
      <c r="D50" s="3">
        <v>29738</v>
      </c>
      <c r="E50" s="3">
        <v>10080</v>
      </c>
      <c r="F50" s="3">
        <v>0</v>
      </c>
      <c r="G50" s="3">
        <v>10080</v>
      </c>
      <c r="H50" s="4">
        <f t="shared" si="0"/>
        <v>-66.10397471248906</v>
      </c>
      <c r="I50" s="4">
        <f t="shared" si="1"/>
        <v>0</v>
      </c>
      <c r="J50" s="5">
        <f t="shared" si="2"/>
        <v>-66.10397471248906</v>
      </c>
      <c r="L50" s="44">
        <f t="shared" si="3"/>
        <v>14869</v>
      </c>
      <c r="M50" s="44">
        <f t="shared" si="3"/>
        <v>0</v>
      </c>
      <c r="N50" s="44">
        <f t="shared" si="4"/>
        <v>5040</v>
      </c>
      <c r="O50" s="44">
        <f t="shared" si="4"/>
        <v>0</v>
      </c>
      <c r="P50" s="44">
        <f t="shared" si="5"/>
        <v>-9829</v>
      </c>
      <c r="Q50" s="44">
        <f t="shared" si="5"/>
        <v>0</v>
      </c>
      <c r="R50" s="44">
        <f t="shared" si="6"/>
        <v>42</v>
      </c>
      <c r="S50" s="44">
        <f t="shared" si="7"/>
        <v>0</v>
      </c>
    </row>
    <row r="51" spans="1:19" ht="15">
      <c r="A51" s="6" t="s">
        <v>43</v>
      </c>
      <c r="B51" s="7">
        <v>95064</v>
      </c>
      <c r="C51" s="7">
        <v>2630</v>
      </c>
      <c r="D51" s="7">
        <v>97694</v>
      </c>
      <c r="E51" s="7">
        <v>92501</v>
      </c>
      <c r="F51" s="7">
        <v>475</v>
      </c>
      <c r="G51" s="7">
        <v>92976</v>
      </c>
      <c r="H51" s="8">
        <f t="shared" si="0"/>
        <v>-2.696078431372549</v>
      </c>
      <c r="I51" s="8">
        <f t="shared" si="1"/>
        <v>-81.93916349809885</v>
      </c>
      <c r="J51" s="9">
        <f t="shared" si="2"/>
        <v>-4.829365160603517</v>
      </c>
      <c r="L51" s="44">
        <f t="shared" si="3"/>
        <v>47532</v>
      </c>
      <c r="M51" s="44">
        <f t="shared" si="3"/>
        <v>1315</v>
      </c>
      <c r="N51" s="44">
        <f t="shared" si="4"/>
        <v>46250.5</v>
      </c>
      <c r="O51" s="44">
        <f t="shared" si="4"/>
        <v>237.5</v>
      </c>
      <c r="P51" s="44">
        <f t="shared" si="5"/>
        <v>-1281.5</v>
      </c>
      <c r="Q51" s="44">
        <f t="shared" si="5"/>
        <v>-1077.5</v>
      </c>
      <c r="R51" s="44">
        <f t="shared" si="6"/>
        <v>385.42083333333335</v>
      </c>
      <c r="S51" s="44">
        <f t="shared" si="7"/>
        <v>1.9791666666666667</v>
      </c>
    </row>
    <row r="52" spans="1:19" ht="15">
      <c r="A52" s="10" t="s">
        <v>73</v>
      </c>
      <c r="B52" s="3">
        <v>161043</v>
      </c>
      <c r="C52" s="3">
        <v>5785</v>
      </c>
      <c r="D52" s="3">
        <v>166828</v>
      </c>
      <c r="E52" s="3">
        <v>147076</v>
      </c>
      <c r="F52" s="3">
        <v>0</v>
      </c>
      <c r="G52" s="3">
        <v>147076</v>
      </c>
      <c r="H52" s="4">
        <f t="shared" si="0"/>
        <v>-8.672838931217127</v>
      </c>
      <c r="I52" s="4">
        <f t="shared" si="1"/>
        <v>-100</v>
      </c>
      <c r="J52" s="5">
        <f t="shared" si="2"/>
        <v>-11.839739132519721</v>
      </c>
      <c r="L52" s="44">
        <f t="shared" si="3"/>
        <v>80521.5</v>
      </c>
      <c r="M52" s="44">
        <f t="shared" si="3"/>
        <v>2892.5</v>
      </c>
      <c r="N52" s="44">
        <f t="shared" si="4"/>
        <v>73538</v>
      </c>
      <c r="O52" s="44">
        <f t="shared" si="4"/>
        <v>0</v>
      </c>
      <c r="P52" s="44">
        <f t="shared" si="5"/>
        <v>-6983.5</v>
      </c>
      <c r="Q52" s="44">
        <f t="shared" si="5"/>
        <v>-2892.5</v>
      </c>
      <c r="R52" s="44">
        <f t="shared" si="6"/>
        <v>612.8166666666667</v>
      </c>
      <c r="S52" s="44">
        <f t="shared" si="7"/>
        <v>0</v>
      </c>
    </row>
    <row r="53" spans="1:19" ht="15">
      <c r="A53" s="6" t="s">
        <v>44</v>
      </c>
      <c r="B53" s="7">
        <v>70168</v>
      </c>
      <c r="C53" s="7">
        <v>0</v>
      </c>
      <c r="D53" s="7">
        <v>70168</v>
      </c>
      <c r="E53" s="7">
        <v>91377</v>
      </c>
      <c r="F53" s="7">
        <v>0</v>
      </c>
      <c r="G53" s="7">
        <v>91377</v>
      </c>
      <c r="H53" s="8">
        <f t="shared" si="0"/>
        <v>30.226028959069662</v>
      </c>
      <c r="I53" s="8">
        <f t="shared" si="1"/>
        <v>0</v>
      </c>
      <c r="J53" s="9">
        <f t="shared" si="2"/>
        <v>30.226028959069662</v>
      </c>
      <c r="L53" s="44">
        <f t="shared" si="3"/>
        <v>35084</v>
      </c>
      <c r="M53" s="44">
        <f t="shared" si="3"/>
        <v>0</v>
      </c>
      <c r="N53" s="44">
        <f t="shared" si="4"/>
        <v>45688.5</v>
      </c>
      <c r="O53" s="44">
        <f t="shared" si="4"/>
        <v>0</v>
      </c>
      <c r="P53" s="44">
        <f t="shared" si="5"/>
        <v>10604.5</v>
      </c>
      <c r="Q53" s="44">
        <f t="shared" si="5"/>
        <v>0</v>
      </c>
      <c r="R53" s="44">
        <f t="shared" si="6"/>
        <v>380.7375</v>
      </c>
      <c r="S53" s="44">
        <f t="shared" si="7"/>
        <v>0</v>
      </c>
    </row>
    <row r="54" spans="1:19" ht="15">
      <c r="A54" s="10" t="s">
        <v>70</v>
      </c>
      <c r="B54" s="3">
        <v>17425</v>
      </c>
      <c r="C54" s="3">
        <v>321</v>
      </c>
      <c r="D54" s="3">
        <v>17746</v>
      </c>
      <c r="E54" s="3">
        <v>0</v>
      </c>
      <c r="F54" s="3">
        <v>286</v>
      </c>
      <c r="G54" s="3">
        <v>286</v>
      </c>
      <c r="H54" s="4">
        <f t="shared" si="0"/>
        <v>-100</v>
      </c>
      <c r="I54" s="4">
        <f t="shared" si="1"/>
        <v>-10.903426791277258</v>
      </c>
      <c r="J54" s="5">
        <f t="shared" si="2"/>
        <v>-98.38836920996282</v>
      </c>
      <c r="L54" s="44">
        <f t="shared" si="3"/>
        <v>8712.5</v>
      </c>
      <c r="M54" s="44">
        <f t="shared" si="3"/>
        <v>160.5</v>
      </c>
      <c r="N54" s="44">
        <f t="shared" si="4"/>
        <v>0</v>
      </c>
      <c r="O54" s="44">
        <f t="shared" si="4"/>
        <v>143</v>
      </c>
      <c r="P54" s="44">
        <f t="shared" si="5"/>
        <v>-8712.5</v>
      </c>
      <c r="Q54" s="44">
        <f t="shared" si="5"/>
        <v>-17.5</v>
      </c>
      <c r="R54" s="44">
        <f t="shared" si="6"/>
        <v>0</v>
      </c>
      <c r="S54" s="44">
        <f t="shared" si="7"/>
        <v>1.1916666666666667</v>
      </c>
    </row>
    <row r="55" spans="1:19" ht="15">
      <c r="A55" s="6" t="s">
        <v>45</v>
      </c>
      <c r="B55" s="7">
        <v>0</v>
      </c>
      <c r="C55" s="7">
        <v>0</v>
      </c>
      <c r="D55" s="7">
        <v>0</v>
      </c>
      <c r="E55" s="7">
        <v>0</v>
      </c>
      <c r="F55" s="7">
        <v>0</v>
      </c>
      <c r="G55" s="7">
        <v>0</v>
      </c>
      <c r="H55" s="8">
        <f t="shared" si="0"/>
        <v>0</v>
      </c>
      <c r="I55" s="8">
        <f t="shared" si="1"/>
        <v>0</v>
      </c>
      <c r="J55" s="9">
        <f t="shared" si="2"/>
        <v>0</v>
      </c>
      <c r="L55" s="44">
        <f t="shared" si="3"/>
        <v>0</v>
      </c>
      <c r="M55" s="44">
        <f t="shared" si="3"/>
        <v>0</v>
      </c>
      <c r="N55" s="44">
        <f t="shared" si="4"/>
        <v>0</v>
      </c>
      <c r="O55" s="44">
        <f t="shared" si="4"/>
        <v>0</v>
      </c>
      <c r="P55" s="44">
        <f t="shared" si="5"/>
        <v>0</v>
      </c>
      <c r="Q55" s="44">
        <f t="shared" si="5"/>
        <v>0</v>
      </c>
      <c r="R55" s="44">
        <f t="shared" si="6"/>
        <v>0</v>
      </c>
      <c r="S55" s="44">
        <f t="shared" si="7"/>
        <v>0</v>
      </c>
    </row>
    <row r="56" spans="1:19" ht="15">
      <c r="A56" s="10" t="s">
        <v>46</v>
      </c>
      <c r="B56" s="3">
        <v>6792</v>
      </c>
      <c r="C56" s="3">
        <v>708</v>
      </c>
      <c r="D56" s="3">
        <v>7500</v>
      </c>
      <c r="E56" s="3">
        <v>0</v>
      </c>
      <c r="F56" s="3">
        <v>0</v>
      </c>
      <c r="G56" s="3">
        <v>0</v>
      </c>
      <c r="H56" s="4">
        <f t="shared" si="0"/>
        <v>-100</v>
      </c>
      <c r="I56" s="4">
        <f t="shared" si="1"/>
        <v>-100</v>
      </c>
      <c r="J56" s="5">
        <f t="shared" si="2"/>
        <v>-100</v>
      </c>
      <c r="L56" s="44">
        <f t="shared" si="3"/>
        <v>3396</v>
      </c>
      <c r="M56" s="44">
        <f t="shared" si="3"/>
        <v>354</v>
      </c>
      <c r="N56" s="44">
        <f t="shared" si="4"/>
        <v>0</v>
      </c>
      <c r="O56" s="44">
        <f t="shared" si="4"/>
        <v>0</v>
      </c>
      <c r="P56" s="44">
        <f t="shared" si="5"/>
        <v>-3396</v>
      </c>
      <c r="Q56" s="44">
        <f t="shared" si="5"/>
        <v>-354</v>
      </c>
      <c r="R56" s="44">
        <f t="shared" si="6"/>
        <v>0</v>
      </c>
      <c r="S56" s="44">
        <f t="shared" si="7"/>
        <v>0</v>
      </c>
    </row>
    <row r="57" spans="1:19" ht="15">
      <c r="A57" s="6" t="s">
        <v>47</v>
      </c>
      <c r="B57" s="7">
        <v>304114</v>
      </c>
      <c r="C57" s="7">
        <v>924</v>
      </c>
      <c r="D57" s="7">
        <v>305038</v>
      </c>
      <c r="E57" s="7">
        <v>385837</v>
      </c>
      <c r="F57" s="7">
        <v>0</v>
      </c>
      <c r="G57" s="7">
        <v>385837</v>
      </c>
      <c r="H57" s="8">
        <f t="shared" si="0"/>
        <v>26.872488606246343</v>
      </c>
      <c r="I57" s="8">
        <f t="shared" si="1"/>
        <v>-100</v>
      </c>
      <c r="J57" s="9">
        <f t="shared" si="2"/>
        <v>26.488175243740127</v>
      </c>
      <c r="L57" s="44">
        <f t="shared" si="3"/>
        <v>152057</v>
      </c>
      <c r="M57" s="44">
        <f t="shared" si="3"/>
        <v>462</v>
      </c>
      <c r="N57" s="44">
        <f t="shared" si="4"/>
        <v>192918.5</v>
      </c>
      <c r="O57" s="44">
        <f t="shared" si="4"/>
        <v>0</v>
      </c>
      <c r="P57" s="44">
        <f t="shared" si="5"/>
        <v>40861.5</v>
      </c>
      <c r="Q57" s="44">
        <f t="shared" si="5"/>
        <v>-462</v>
      </c>
      <c r="R57" s="44">
        <f t="shared" si="6"/>
        <v>1607.6541666666667</v>
      </c>
      <c r="S57" s="44">
        <f t="shared" si="7"/>
        <v>0</v>
      </c>
    </row>
    <row r="58" spans="1:19" ht="15">
      <c r="A58" s="10" t="s">
        <v>56</v>
      </c>
      <c r="B58" s="3">
        <v>9605</v>
      </c>
      <c r="C58" s="3">
        <v>4849</v>
      </c>
      <c r="D58" s="3">
        <v>14454</v>
      </c>
      <c r="E58" s="3">
        <v>0</v>
      </c>
      <c r="F58" s="3">
        <v>61</v>
      </c>
      <c r="G58" s="3">
        <v>61</v>
      </c>
      <c r="H58" s="4">
        <f t="shared" si="0"/>
        <v>-100</v>
      </c>
      <c r="I58" s="4">
        <f t="shared" si="1"/>
        <v>-98.7420086615797</v>
      </c>
      <c r="J58" s="5">
        <f t="shared" si="2"/>
        <v>-99.57797149577972</v>
      </c>
      <c r="L58" s="44">
        <f t="shared" si="3"/>
        <v>4802.5</v>
      </c>
      <c r="M58" s="44">
        <f t="shared" si="3"/>
        <v>2424.5</v>
      </c>
      <c r="N58" s="44">
        <f t="shared" si="4"/>
        <v>0</v>
      </c>
      <c r="O58" s="44">
        <f t="shared" si="4"/>
        <v>30.5</v>
      </c>
      <c r="P58" s="44">
        <f t="shared" si="5"/>
        <v>-4802.5</v>
      </c>
      <c r="Q58" s="44">
        <f t="shared" si="5"/>
        <v>-2394</v>
      </c>
      <c r="R58" s="44">
        <f t="shared" si="6"/>
        <v>0</v>
      </c>
      <c r="S58" s="44">
        <f t="shared" si="7"/>
        <v>0.25416666666666665</v>
      </c>
    </row>
    <row r="59" spans="1:19" ht="15">
      <c r="A59" s="6" t="s">
        <v>57</v>
      </c>
      <c r="B59" s="7">
        <v>2683</v>
      </c>
      <c r="C59" s="7">
        <v>0</v>
      </c>
      <c r="D59" s="7">
        <v>2683</v>
      </c>
      <c r="E59" s="7">
        <v>0</v>
      </c>
      <c r="F59" s="7">
        <v>0</v>
      </c>
      <c r="G59" s="7">
        <v>0</v>
      </c>
      <c r="H59" s="8">
        <f t="shared" si="0"/>
        <v>-100</v>
      </c>
      <c r="I59" s="8">
        <f t="shared" si="1"/>
        <v>0</v>
      </c>
      <c r="J59" s="9">
        <f t="shared" si="2"/>
        <v>-100</v>
      </c>
      <c r="L59" s="44">
        <f t="shared" si="3"/>
        <v>1341.5</v>
      </c>
      <c r="M59" s="44">
        <f t="shared" si="3"/>
        <v>0</v>
      </c>
      <c r="N59" s="44">
        <f t="shared" si="4"/>
        <v>0</v>
      </c>
      <c r="O59" s="44">
        <f t="shared" si="4"/>
        <v>0</v>
      </c>
      <c r="P59" s="44">
        <f t="shared" si="5"/>
        <v>-1341.5</v>
      </c>
      <c r="Q59" s="44">
        <f t="shared" si="5"/>
        <v>0</v>
      </c>
      <c r="R59" s="44">
        <f t="shared" si="6"/>
        <v>0</v>
      </c>
      <c r="S59" s="44">
        <f t="shared" si="7"/>
        <v>0</v>
      </c>
    </row>
    <row r="60" spans="1:19" ht="15">
      <c r="A60" s="11" t="s">
        <v>48</v>
      </c>
      <c r="B60" s="12">
        <f aca="true" t="shared" si="8" ref="B60:G60">+B61-SUM(B59+B58+B32+B20+B10+B6+B5)</f>
        <v>11925609</v>
      </c>
      <c r="C60" s="12">
        <f t="shared" si="8"/>
        <v>2249701</v>
      </c>
      <c r="D60" s="12">
        <f t="shared" si="8"/>
        <v>14175310</v>
      </c>
      <c r="E60" s="12">
        <f t="shared" si="8"/>
        <v>9423452</v>
      </c>
      <c r="F60" s="12">
        <f t="shared" si="8"/>
        <v>1197989</v>
      </c>
      <c r="G60" s="12">
        <f t="shared" si="8"/>
        <v>10621441</v>
      </c>
      <c r="H60" s="13">
        <f aca="true" t="shared" si="9" ref="H60:J61">+_xlfn.IFERROR(((E60-B60)/B60)*100,0)</f>
        <v>-20.981377135540836</v>
      </c>
      <c r="I60" s="13">
        <f t="shared" si="9"/>
        <v>-46.748967973966316</v>
      </c>
      <c r="J60" s="13">
        <f t="shared" si="9"/>
        <v>-25.07083795698295</v>
      </c>
      <c r="L60" s="45">
        <f t="shared" si="3"/>
        <v>5962804.5</v>
      </c>
      <c r="M60" s="45">
        <f t="shared" si="3"/>
        <v>1124850.5</v>
      </c>
      <c r="N60" s="45">
        <f t="shared" si="4"/>
        <v>4711726</v>
      </c>
      <c r="O60" s="45">
        <f t="shared" si="4"/>
        <v>598994.5</v>
      </c>
      <c r="P60" s="45">
        <f t="shared" si="5"/>
        <v>-1251078.5</v>
      </c>
      <c r="Q60" s="45">
        <f t="shared" si="5"/>
        <v>-525856</v>
      </c>
      <c r="R60" s="45">
        <f>N60/120</f>
        <v>39264.38333333333</v>
      </c>
      <c r="S60" s="45">
        <f>O60/120</f>
        <v>4991.620833333333</v>
      </c>
    </row>
    <row r="61" spans="1:19" ht="15">
      <c r="A61" s="14" t="s">
        <v>49</v>
      </c>
      <c r="B61" s="15">
        <f aca="true" t="shared" si="10" ref="B61:G61">SUM(B4:B59)</f>
        <v>19447133</v>
      </c>
      <c r="C61" s="15">
        <f t="shared" si="10"/>
        <v>14169732</v>
      </c>
      <c r="D61" s="15">
        <f t="shared" si="10"/>
        <v>33616865</v>
      </c>
      <c r="E61" s="15">
        <f t="shared" si="10"/>
        <v>15374956</v>
      </c>
      <c r="F61" s="15">
        <f t="shared" si="10"/>
        <v>8474302</v>
      </c>
      <c r="G61" s="15">
        <f t="shared" si="10"/>
        <v>23849258</v>
      </c>
      <c r="H61" s="16">
        <f t="shared" si="9"/>
        <v>-20.939729264977004</v>
      </c>
      <c r="I61" s="16">
        <f t="shared" si="9"/>
        <v>-40.19433818508353</v>
      </c>
      <c r="J61" s="16">
        <f t="shared" si="9"/>
        <v>-29.05567488223545</v>
      </c>
      <c r="L61" s="46">
        <f t="shared" si="3"/>
        <v>9723566.5</v>
      </c>
      <c r="M61" s="46">
        <f t="shared" si="3"/>
        <v>7084866</v>
      </c>
      <c r="N61" s="46">
        <f t="shared" si="4"/>
        <v>7687478</v>
      </c>
      <c r="O61" s="46">
        <f t="shared" si="4"/>
        <v>4237151</v>
      </c>
      <c r="P61" s="46">
        <f t="shared" si="5"/>
        <v>-2036088.5</v>
      </c>
      <c r="Q61" s="46">
        <f t="shared" si="5"/>
        <v>-2847715</v>
      </c>
      <c r="R61" s="46">
        <f>N61/120</f>
        <v>64062.316666666666</v>
      </c>
      <c r="S61" s="46">
        <f>O61/120</f>
        <v>35309.59166666667</v>
      </c>
    </row>
    <row r="62" spans="1:10" ht="15">
      <c r="A62" s="11" t="s">
        <v>59</v>
      </c>
      <c r="B62" s="12"/>
      <c r="C62" s="12"/>
      <c r="D62" s="12">
        <v>63650</v>
      </c>
      <c r="E62" s="12"/>
      <c r="F62" s="12"/>
      <c r="G62" s="12">
        <v>15569</v>
      </c>
      <c r="H62" s="13"/>
      <c r="I62" s="13"/>
      <c r="J62" s="13">
        <f>+_xlfn.IFERROR(((G62-D62)/D62)*100,0)</f>
        <v>-75.53967007069915</v>
      </c>
    </row>
    <row r="63" spans="1:10" ht="15">
      <c r="A63" s="11" t="s">
        <v>60</v>
      </c>
      <c r="B63" s="12"/>
      <c r="C63" s="12"/>
      <c r="D63" s="32">
        <v>4534</v>
      </c>
      <c r="E63" s="12"/>
      <c r="F63" s="12"/>
      <c r="G63" s="12">
        <v>8</v>
      </c>
      <c r="H63" s="13"/>
      <c r="I63" s="13"/>
      <c r="J63" s="13">
        <f>+_xlfn.IFERROR(((G63-D63)/D63)*100,0)</f>
        <v>-99.82355535950596</v>
      </c>
    </row>
    <row r="64" spans="1:10" ht="15.75" thickBot="1">
      <c r="A64" s="18" t="s">
        <v>61</v>
      </c>
      <c r="B64" s="19"/>
      <c r="C64" s="19"/>
      <c r="D64" s="19">
        <f>+D62+D63</f>
        <v>68184</v>
      </c>
      <c r="E64" s="19"/>
      <c r="F64" s="19"/>
      <c r="G64" s="19">
        <f>+G62+G63</f>
        <v>15577</v>
      </c>
      <c r="H64" s="62">
        <f>+_xlfn.IFERROR(((G64-D64)/D64)*100,0)</f>
        <v>-77.15446439047284</v>
      </c>
      <c r="I64" s="62"/>
      <c r="J64" s="63"/>
    </row>
    <row r="65" spans="1:10" ht="15.75" thickBot="1">
      <c r="A65" s="20" t="s">
        <v>62</v>
      </c>
      <c r="B65" s="33"/>
      <c r="C65" s="33"/>
      <c r="D65" s="33">
        <f>+D61+D64</f>
        <v>33685049</v>
      </c>
      <c r="E65" s="21"/>
      <c r="F65" s="21"/>
      <c r="G65" s="21">
        <f>+G61+G64</f>
        <v>23864835</v>
      </c>
      <c r="H65" s="51">
        <f>+_xlfn.IFERROR(((G65-D65)/D65)*100,0)</f>
        <v>-29.1530346296958</v>
      </c>
      <c r="I65" s="51"/>
      <c r="J65" s="52"/>
    </row>
    <row r="66" spans="1:10" ht="49.5" customHeight="1">
      <c r="A66" s="53" t="s">
        <v>71</v>
      </c>
      <c r="B66" s="53"/>
      <c r="C66" s="53"/>
      <c r="D66" s="53"/>
      <c r="E66" s="53"/>
      <c r="F66" s="53"/>
      <c r="G66" s="53"/>
      <c r="H66" s="53"/>
      <c r="I66" s="53"/>
      <c r="J66" s="53"/>
    </row>
    <row r="67" ht="15">
      <c r="A67" s="40" t="s">
        <v>72</v>
      </c>
    </row>
  </sheetData>
  <sheetProtection/>
  <mergeCells count="14">
    <mergeCell ref="H65:J65"/>
    <mergeCell ref="A66:J66"/>
    <mergeCell ref="A1:J1"/>
    <mergeCell ref="A2:A3"/>
    <mergeCell ref="B2:D2"/>
    <mergeCell ref="E2:G2"/>
    <mergeCell ref="H2:J2"/>
    <mergeCell ref="H64:J64"/>
    <mergeCell ref="L1:S1"/>
    <mergeCell ref="L2:Q2"/>
    <mergeCell ref="R2:S3"/>
    <mergeCell ref="L3:M3"/>
    <mergeCell ref="N3:O3"/>
    <mergeCell ref="P3:Q3"/>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L1" sqref="L1:S61"/>
    </sheetView>
  </sheetViews>
  <sheetFormatPr defaultColWidth="8.8515625" defaultRowHeight="15"/>
  <cols>
    <col min="1" max="1" width="36.7109375" style="0" bestFit="1" customWidth="1"/>
    <col min="2" max="10" width="14.28125" style="0" customWidth="1"/>
  </cols>
  <sheetData>
    <row r="1" spans="1:10" ht="22.5" customHeight="1">
      <c r="A1" s="54" t="s">
        <v>0</v>
      </c>
      <c r="B1" s="55"/>
      <c r="C1" s="55"/>
      <c r="D1" s="55"/>
      <c r="E1" s="55"/>
      <c r="F1" s="55"/>
      <c r="G1" s="55"/>
      <c r="H1" s="55"/>
      <c r="I1" s="55"/>
      <c r="J1" s="56"/>
    </row>
    <row r="2" spans="1:10" ht="27" customHeight="1">
      <c r="A2" s="70" t="s">
        <v>1</v>
      </c>
      <c r="B2" s="59" t="s">
        <v>75</v>
      </c>
      <c r="C2" s="59"/>
      <c r="D2" s="59"/>
      <c r="E2" s="59" t="s">
        <v>76</v>
      </c>
      <c r="F2" s="59"/>
      <c r="G2" s="59"/>
      <c r="H2" s="60" t="s">
        <v>74</v>
      </c>
      <c r="I2" s="60"/>
      <c r="J2" s="61"/>
    </row>
    <row r="3" spans="1:10" ht="15">
      <c r="A3" s="71"/>
      <c r="B3" s="1" t="s">
        <v>2</v>
      </c>
      <c r="C3" s="1" t="s">
        <v>3</v>
      </c>
      <c r="D3" s="1" t="s">
        <v>4</v>
      </c>
      <c r="E3" s="1" t="s">
        <v>2</v>
      </c>
      <c r="F3" s="1" t="s">
        <v>3</v>
      </c>
      <c r="G3" s="1" t="s">
        <v>4</v>
      </c>
      <c r="H3" s="1" t="s">
        <v>2</v>
      </c>
      <c r="I3" s="1" t="s">
        <v>3</v>
      </c>
      <c r="J3" s="2" t="s">
        <v>4</v>
      </c>
    </row>
    <row r="4" spans="1:11" ht="15">
      <c r="A4" s="10" t="s">
        <v>5</v>
      </c>
      <c r="B4" s="3">
        <v>2177</v>
      </c>
      <c r="C4" s="3">
        <v>7651</v>
      </c>
      <c r="D4" s="3">
        <v>9828</v>
      </c>
      <c r="E4" s="3">
        <v>3138</v>
      </c>
      <c r="F4" s="3">
        <v>9147</v>
      </c>
      <c r="G4" s="3">
        <v>12285</v>
      </c>
      <c r="H4" s="4">
        <f aca="true" t="shared" si="0" ref="H4:J5">+_xlfn.IFERROR(((E4-B4)/B4)*100,0)</f>
        <v>44.14331649058337</v>
      </c>
      <c r="I4" s="4">
        <f t="shared" si="0"/>
        <v>19.552999607894392</v>
      </c>
      <c r="J4" s="5">
        <f t="shared" si="0"/>
        <v>25</v>
      </c>
      <c r="K4" s="36"/>
    </row>
    <row r="5" spans="1:11" ht="15">
      <c r="A5" s="6" t="s">
        <v>68</v>
      </c>
      <c r="B5" s="7">
        <v>22242</v>
      </c>
      <c r="C5" s="7">
        <v>65485</v>
      </c>
      <c r="D5" s="7">
        <v>87727</v>
      </c>
      <c r="E5" s="7">
        <v>16959</v>
      </c>
      <c r="F5" s="7">
        <v>47507</v>
      </c>
      <c r="G5" s="7">
        <v>64466</v>
      </c>
      <c r="H5" s="8">
        <f t="shared" si="0"/>
        <v>-23.752360399244672</v>
      </c>
      <c r="I5" s="8">
        <f t="shared" si="0"/>
        <v>-27.453615331755366</v>
      </c>
      <c r="J5" s="9">
        <f t="shared" si="0"/>
        <v>-26.51521196438953</v>
      </c>
      <c r="K5" s="36"/>
    </row>
    <row r="6" spans="1:10" ht="15">
      <c r="A6" s="10" t="s">
        <v>52</v>
      </c>
      <c r="B6" s="3">
        <v>28501</v>
      </c>
      <c r="C6" s="3">
        <v>19685</v>
      </c>
      <c r="D6" s="3">
        <v>48186</v>
      </c>
      <c r="E6" s="3">
        <v>28520</v>
      </c>
      <c r="F6" s="3">
        <v>15160</v>
      </c>
      <c r="G6" s="3">
        <v>43680</v>
      </c>
      <c r="H6" s="41">
        <f aca="true" t="shared" si="1" ref="H6:H59">+_xlfn.IFERROR(((E6-B6)/B6)*100,0)</f>
        <v>0.06666432756745377</v>
      </c>
      <c r="I6" s="4">
        <f aca="true" t="shared" si="2" ref="I6:I61">+_xlfn.IFERROR(((F6-C6)/C6)*100,0)</f>
        <v>-22.98704597409195</v>
      </c>
      <c r="J6" s="5">
        <f aca="true" t="shared" si="3" ref="J6:J61">+_xlfn.IFERROR(((G6-D6)/D6)*100,0)</f>
        <v>-9.351263852571286</v>
      </c>
    </row>
    <row r="7" spans="1:10" ht="15">
      <c r="A7" s="6" t="s">
        <v>6</v>
      </c>
      <c r="B7" s="7">
        <v>16363</v>
      </c>
      <c r="C7" s="7">
        <v>3972</v>
      </c>
      <c r="D7" s="7">
        <v>20335</v>
      </c>
      <c r="E7" s="7">
        <v>13277</v>
      </c>
      <c r="F7" s="7">
        <v>2064</v>
      </c>
      <c r="G7" s="7">
        <v>15341</v>
      </c>
      <c r="H7" s="8">
        <f t="shared" si="1"/>
        <v>-18.859622318645723</v>
      </c>
      <c r="I7" s="8">
        <f t="shared" si="2"/>
        <v>-48.036253776435046</v>
      </c>
      <c r="J7" s="9">
        <f t="shared" si="3"/>
        <v>-24.558642734202117</v>
      </c>
    </row>
    <row r="8" spans="1:10" ht="15">
      <c r="A8" s="10" t="s">
        <v>7</v>
      </c>
      <c r="B8" s="3">
        <v>13341</v>
      </c>
      <c r="C8" s="3">
        <v>2965</v>
      </c>
      <c r="D8" s="3">
        <v>16306</v>
      </c>
      <c r="E8" s="3">
        <v>11285</v>
      </c>
      <c r="F8" s="3">
        <v>1397</v>
      </c>
      <c r="G8" s="3">
        <v>12682</v>
      </c>
      <c r="H8" s="4">
        <f t="shared" si="1"/>
        <v>-15.411138595307698</v>
      </c>
      <c r="I8" s="4">
        <f t="shared" si="2"/>
        <v>-52.883642495784144</v>
      </c>
      <c r="J8" s="5">
        <f t="shared" si="3"/>
        <v>-22.224947871948974</v>
      </c>
    </row>
    <row r="9" spans="1:10" ht="15">
      <c r="A9" s="6" t="s">
        <v>8</v>
      </c>
      <c r="B9" s="7">
        <v>12169</v>
      </c>
      <c r="C9" s="7">
        <v>8433</v>
      </c>
      <c r="D9" s="7">
        <v>20602</v>
      </c>
      <c r="E9" s="7">
        <v>11274</v>
      </c>
      <c r="F9" s="7">
        <v>6220</v>
      </c>
      <c r="G9" s="7">
        <v>17494</v>
      </c>
      <c r="H9" s="8">
        <f t="shared" si="1"/>
        <v>-7.354753882816994</v>
      </c>
      <c r="I9" s="8">
        <f t="shared" si="2"/>
        <v>-26.242143958259216</v>
      </c>
      <c r="J9" s="9">
        <f t="shared" si="3"/>
        <v>-15.085913988933115</v>
      </c>
    </row>
    <row r="10" spans="1:10" ht="15">
      <c r="A10" s="10" t="s">
        <v>53</v>
      </c>
      <c r="B10" s="3">
        <v>595</v>
      </c>
      <c r="C10" s="3">
        <v>103</v>
      </c>
      <c r="D10" s="3">
        <v>698</v>
      </c>
      <c r="E10" s="3">
        <v>614</v>
      </c>
      <c r="F10" s="3">
        <v>198</v>
      </c>
      <c r="G10" s="3">
        <v>812</v>
      </c>
      <c r="H10" s="4">
        <f t="shared" si="1"/>
        <v>3.1932773109243695</v>
      </c>
      <c r="I10" s="4">
        <f t="shared" si="2"/>
        <v>92.23300970873787</v>
      </c>
      <c r="J10" s="5">
        <f t="shared" si="3"/>
        <v>16.332378223495702</v>
      </c>
    </row>
    <row r="11" spans="1:10" ht="15">
      <c r="A11" s="6" t="s">
        <v>9</v>
      </c>
      <c r="B11" s="7">
        <v>3975</v>
      </c>
      <c r="C11" s="7">
        <v>95</v>
      </c>
      <c r="D11" s="7">
        <v>4070</v>
      </c>
      <c r="E11" s="7">
        <v>5780</v>
      </c>
      <c r="F11" s="7">
        <v>219</v>
      </c>
      <c r="G11" s="7">
        <v>5999</v>
      </c>
      <c r="H11" s="8">
        <f t="shared" si="1"/>
        <v>45.40880503144654</v>
      </c>
      <c r="I11" s="8">
        <f>+_xlfn.IFERROR(((F11-C11)/C11)*100,0)</f>
        <v>130.5263157894737</v>
      </c>
      <c r="J11" s="9">
        <f t="shared" si="3"/>
        <v>47.39557739557739</v>
      </c>
    </row>
    <row r="12" spans="1:10" ht="15">
      <c r="A12" s="10" t="s">
        <v>10</v>
      </c>
      <c r="B12" s="3">
        <v>2445</v>
      </c>
      <c r="C12" s="3">
        <v>47</v>
      </c>
      <c r="D12" s="3">
        <v>2492</v>
      </c>
      <c r="E12" s="3">
        <v>2661</v>
      </c>
      <c r="F12" s="3">
        <v>281</v>
      </c>
      <c r="G12" s="3">
        <v>2942</v>
      </c>
      <c r="H12" s="4">
        <f t="shared" si="1"/>
        <v>8.83435582822086</v>
      </c>
      <c r="I12" s="4">
        <f t="shared" si="2"/>
        <v>497.87234042553195</v>
      </c>
      <c r="J12" s="5">
        <f t="shared" si="3"/>
        <v>18.057784911717494</v>
      </c>
    </row>
    <row r="13" spans="1:10" ht="15">
      <c r="A13" s="6" t="s">
        <v>11</v>
      </c>
      <c r="B13" s="7">
        <v>7926</v>
      </c>
      <c r="C13" s="7">
        <v>1163</v>
      </c>
      <c r="D13" s="7">
        <v>9089</v>
      </c>
      <c r="E13" s="7">
        <v>8548</v>
      </c>
      <c r="F13" s="7">
        <v>337</v>
      </c>
      <c r="G13" s="7">
        <v>8885</v>
      </c>
      <c r="H13" s="8">
        <f t="shared" si="1"/>
        <v>7.847590209437295</v>
      </c>
      <c r="I13" s="8">
        <f t="shared" si="2"/>
        <v>-71.02321582115219</v>
      </c>
      <c r="J13" s="9">
        <f t="shared" si="3"/>
        <v>-2.244471338981186</v>
      </c>
    </row>
    <row r="14" spans="1:10" ht="15">
      <c r="A14" s="10" t="s">
        <v>12</v>
      </c>
      <c r="B14" s="3">
        <v>4171</v>
      </c>
      <c r="C14" s="3">
        <v>361</v>
      </c>
      <c r="D14" s="3">
        <v>4532</v>
      </c>
      <c r="E14" s="3">
        <v>4082</v>
      </c>
      <c r="F14" s="3">
        <v>397</v>
      </c>
      <c r="G14" s="3">
        <v>4479</v>
      </c>
      <c r="H14" s="4">
        <f t="shared" si="1"/>
        <v>-2.1337808678973866</v>
      </c>
      <c r="I14" s="4">
        <f t="shared" si="2"/>
        <v>9.97229916897507</v>
      </c>
      <c r="J14" s="5">
        <f t="shared" si="3"/>
        <v>-1.1694616063548102</v>
      </c>
    </row>
    <row r="15" spans="1:10" ht="15">
      <c r="A15" s="6" t="s">
        <v>13</v>
      </c>
      <c r="B15" s="7">
        <v>1286</v>
      </c>
      <c r="C15" s="7">
        <v>38</v>
      </c>
      <c r="D15" s="7">
        <v>1324</v>
      </c>
      <c r="E15" s="7">
        <v>1828</v>
      </c>
      <c r="F15" s="7">
        <v>39</v>
      </c>
      <c r="G15" s="7">
        <v>1867</v>
      </c>
      <c r="H15" s="8">
        <f t="shared" si="1"/>
        <v>42.14618973561431</v>
      </c>
      <c r="I15" s="8">
        <f t="shared" si="2"/>
        <v>2.631578947368421</v>
      </c>
      <c r="J15" s="9">
        <f t="shared" si="3"/>
        <v>41.012084592145015</v>
      </c>
    </row>
    <row r="16" spans="1:10" ht="15">
      <c r="A16" s="10" t="s">
        <v>14</v>
      </c>
      <c r="B16" s="3">
        <v>4399</v>
      </c>
      <c r="C16" s="3">
        <v>517</v>
      </c>
      <c r="D16" s="3">
        <v>4916</v>
      </c>
      <c r="E16" s="3">
        <v>4236</v>
      </c>
      <c r="F16" s="3">
        <v>77</v>
      </c>
      <c r="G16" s="3">
        <v>4313</v>
      </c>
      <c r="H16" s="4">
        <f t="shared" si="1"/>
        <v>-3.705387588088202</v>
      </c>
      <c r="I16" s="4">
        <f t="shared" si="2"/>
        <v>-85.1063829787234</v>
      </c>
      <c r="J16" s="5">
        <f t="shared" si="3"/>
        <v>-12.266069975589911</v>
      </c>
    </row>
    <row r="17" spans="1:10" ht="15">
      <c r="A17" s="6" t="s">
        <v>15</v>
      </c>
      <c r="B17" s="7">
        <v>406</v>
      </c>
      <c r="C17" s="7">
        <v>10</v>
      </c>
      <c r="D17" s="7">
        <v>416</v>
      </c>
      <c r="E17" s="7">
        <v>372</v>
      </c>
      <c r="F17" s="7">
        <v>0</v>
      </c>
      <c r="G17" s="7">
        <v>372</v>
      </c>
      <c r="H17" s="8">
        <f t="shared" si="1"/>
        <v>-8.374384236453201</v>
      </c>
      <c r="I17" s="8">
        <f t="shared" si="2"/>
        <v>-100</v>
      </c>
      <c r="J17" s="9">
        <f t="shared" si="3"/>
        <v>-10.576923076923077</v>
      </c>
    </row>
    <row r="18" spans="1:10" ht="15">
      <c r="A18" s="10" t="s">
        <v>16</v>
      </c>
      <c r="B18" s="3">
        <v>540</v>
      </c>
      <c r="C18" s="3">
        <v>2</v>
      </c>
      <c r="D18" s="3">
        <v>542</v>
      </c>
      <c r="E18" s="3">
        <v>609</v>
      </c>
      <c r="F18" s="3">
        <v>0</v>
      </c>
      <c r="G18" s="3">
        <v>609</v>
      </c>
      <c r="H18" s="4">
        <f t="shared" si="1"/>
        <v>12.777777777777777</v>
      </c>
      <c r="I18" s="4">
        <f t="shared" si="2"/>
        <v>-100</v>
      </c>
      <c r="J18" s="5">
        <f t="shared" si="3"/>
        <v>12.361623616236162</v>
      </c>
    </row>
    <row r="19" spans="1:10" ht="15">
      <c r="A19" s="6" t="s">
        <v>17</v>
      </c>
      <c r="B19" s="7">
        <v>258</v>
      </c>
      <c r="C19" s="7">
        <v>33</v>
      </c>
      <c r="D19" s="7">
        <v>291</v>
      </c>
      <c r="E19" s="7">
        <v>227</v>
      </c>
      <c r="F19" s="7">
        <v>37</v>
      </c>
      <c r="G19" s="7">
        <v>264</v>
      </c>
      <c r="H19" s="8">
        <f t="shared" si="1"/>
        <v>-12.015503875968992</v>
      </c>
      <c r="I19" s="8">
        <f t="shared" si="2"/>
        <v>12.121212121212121</v>
      </c>
      <c r="J19" s="9">
        <f t="shared" si="3"/>
        <v>-9.278350515463918</v>
      </c>
    </row>
    <row r="20" spans="1:10" ht="15">
      <c r="A20" s="10" t="s">
        <v>54</v>
      </c>
      <c r="B20" s="3">
        <v>5180</v>
      </c>
      <c r="C20" s="3">
        <v>0</v>
      </c>
      <c r="D20" s="3">
        <v>5180</v>
      </c>
      <c r="E20" s="3">
        <v>7597</v>
      </c>
      <c r="F20" s="3">
        <v>0</v>
      </c>
      <c r="G20" s="3">
        <v>7597</v>
      </c>
      <c r="H20" s="4">
        <f t="shared" si="1"/>
        <v>46.66023166023166</v>
      </c>
      <c r="I20" s="4">
        <f t="shared" si="2"/>
        <v>0</v>
      </c>
      <c r="J20" s="5">
        <f t="shared" si="3"/>
        <v>46.66023166023166</v>
      </c>
    </row>
    <row r="21" spans="1:10" ht="15">
      <c r="A21" s="6" t="s">
        <v>18</v>
      </c>
      <c r="B21" s="7">
        <v>4688</v>
      </c>
      <c r="C21" s="7">
        <v>22</v>
      </c>
      <c r="D21" s="7">
        <v>4710</v>
      </c>
      <c r="E21" s="7">
        <v>3853</v>
      </c>
      <c r="F21" s="7">
        <v>0</v>
      </c>
      <c r="G21" s="7">
        <v>3853</v>
      </c>
      <c r="H21" s="8">
        <f t="shared" si="1"/>
        <v>-17.811433447098977</v>
      </c>
      <c r="I21" s="8">
        <f t="shared" si="2"/>
        <v>-100</v>
      </c>
      <c r="J21" s="9">
        <f t="shared" si="3"/>
        <v>-18.19532908704883</v>
      </c>
    </row>
    <row r="22" spans="1:10" ht="15">
      <c r="A22" s="10" t="s">
        <v>19</v>
      </c>
      <c r="B22" s="3">
        <v>17</v>
      </c>
      <c r="C22" s="3">
        <v>0</v>
      </c>
      <c r="D22" s="3">
        <v>17</v>
      </c>
      <c r="E22" s="3">
        <v>20</v>
      </c>
      <c r="F22" s="3">
        <v>0</v>
      </c>
      <c r="G22" s="3">
        <v>20</v>
      </c>
      <c r="H22" s="4">
        <f t="shared" si="1"/>
        <v>17.647058823529413</v>
      </c>
      <c r="I22" s="4">
        <f t="shared" si="2"/>
        <v>0</v>
      </c>
      <c r="J22" s="5">
        <f t="shared" si="3"/>
        <v>17.647058823529413</v>
      </c>
    </row>
    <row r="23" spans="1:10" ht="15">
      <c r="A23" s="6" t="s">
        <v>20</v>
      </c>
      <c r="B23" s="7">
        <v>797</v>
      </c>
      <c r="C23" s="7">
        <v>7</v>
      </c>
      <c r="D23" s="7">
        <v>804</v>
      </c>
      <c r="E23" s="7">
        <v>1046</v>
      </c>
      <c r="F23" s="7">
        <v>0</v>
      </c>
      <c r="G23" s="7">
        <v>1046</v>
      </c>
      <c r="H23" s="8">
        <f t="shared" si="1"/>
        <v>31.242158092848182</v>
      </c>
      <c r="I23" s="8">
        <f t="shared" si="2"/>
        <v>-100</v>
      </c>
      <c r="J23" s="9">
        <f t="shared" si="3"/>
        <v>30.09950248756219</v>
      </c>
    </row>
    <row r="24" spans="1:10" ht="15">
      <c r="A24" s="10" t="s">
        <v>21</v>
      </c>
      <c r="B24" s="3">
        <v>361</v>
      </c>
      <c r="C24" s="3">
        <v>3</v>
      </c>
      <c r="D24" s="3">
        <v>364</v>
      </c>
      <c r="E24" s="3">
        <v>354</v>
      </c>
      <c r="F24" s="3">
        <v>0</v>
      </c>
      <c r="G24" s="3">
        <v>354</v>
      </c>
      <c r="H24" s="4">
        <f t="shared" si="1"/>
        <v>-1.9390581717451523</v>
      </c>
      <c r="I24" s="4">
        <f t="shared" si="2"/>
        <v>-100</v>
      </c>
      <c r="J24" s="5">
        <f t="shared" si="3"/>
        <v>-2.7472527472527473</v>
      </c>
    </row>
    <row r="25" spans="1:10" ht="15">
      <c r="A25" s="6" t="s">
        <v>22</v>
      </c>
      <c r="B25" s="7">
        <v>2505</v>
      </c>
      <c r="C25" s="7">
        <v>82</v>
      </c>
      <c r="D25" s="7">
        <v>2587</v>
      </c>
      <c r="E25" s="7">
        <v>3874</v>
      </c>
      <c r="F25" s="7">
        <v>59</v>
      </c>
      <c r="G25" s="7">
        <v>3933</v>
      </c>
      <c r="H25" s="8">
        <f t="shared" si="1"/>
        <v>54.650698602794414</v>
      </c>
      <c r="I25" s="8">
        <f t="shared" si="2"/>
        <v>-28.04878048780488</v>
      </c>
      <c r="J25" s="9">
        <f t="shared" si="3"/>
        <v>52.02937765751836</v>
      </c>
    </row>
    <row r="26" spans="1:10" ht="15">
      <c r="A26" s="10" t="s">
        <v>23</v>
      </c>
      <c r="B26" s="3">
        <v>1299</v>
      </c>
      <c r="C26" s="3">
        <v>16</v>
      </c>
      <c r="D26" s="3">
        <v>1315</v>
      </c>
      <c r="E26" s="3">
        <v>1355</v>
      </c>
      <c r="F26" s="3">
        <v>0</v>
      </c>
      <c r="G26" s="3">
        <v>1355</v>
      </c>
      <c r="H26" s="4">
        <f t="shared" si="1"/>
        <v>4.311008468052348</v>
      </c>
      <c r="I26" s="4">
        <f t="shared" si="2"/>
        <v>-100</v>
      </c>
      <c r="J26" s="5">
        <f t="shared" si="3"/>
        <v>3.041825095057034</v>
      </c>
    </row>
    <row r="27" spans="1:10" ht="15">
      <c r="A27" s="6" t="s">
        <v>24</v>
      </c>
      <c r="B27" s="7">
        <v>8</v>
      </c>
      <c r="C27" s="7">
        <v>0</v>
      </c>
      <c r="D27" s="7">
        <v>8</v>
      </c>
      <c r="E27" s="7">
        <v>108</v>
      </c>
      <c r="F27" s="7">
        <v>0</v>
      </c>
      <c r="G27" s="7">
        <v>108</v>
      </c>
      <c r="H27" s="8">
        <f t="shared" si="1"/>
        <v>1250</v>
      </c>
      <c r="I27" s="8">
        <f t="shared" si="2"/>
        <v>0</v>
      </c>
      <c r="J27" s="9">
        <f t="shared" si="3"/>
        <v>1250</v>
      </c>
    </row>
    <row r="28" spans="1:10" ht="15">
      <c r="A28" s="10" t="s">
        <v>25</v>
      </c>
      <c r="B28" s="3">
        <v>1461</v>
      </c>
      <c r="C28" s="3">
        <v>50</v>
      </c>
      <c r="D28" s="3">
        <v>1511</v>
      </c>
      <c r="E28" s="3">
        <v>1144</v>
      </c>
      <c r="F28" s="3">
        <v>22</v>
      </c>
      <c r="G28" s="3">
        <v>1166</v>
      </c>
      <c r="H28" s="4">
        <f t="shared" si="1"/>
        <v>-21.6974674880219</v>
      </c>
      <c r="I28" s="4">
        <f t="shared" si="2"/>
        <v>-56.00000000000001</v>
      </c>
      <c r="J28" s="5">
        <f t="shared" si="3"/>
        <v>-22.8325612177366</v>
      </c>
    </row>
    <row r="29" spans="1:10" ht="15">
      <c r="A29" s="6" t="s">
        <v>26</v>
      </c>
      <c r="B29" s="7">
        <v>2539</v>
      </c>
      <c r="C29" s="7">
        <v>76</v>
      </c>
      <c r="D29" s="7">
        <v>2615</v>
      </c>
      <c r="E29" s="7">
        <v>2736</v>
      </c>
      <c r="F29" s="7">
        <v>21</v>
      </c>
      <c r="G29" s="7">
        <v>2757</v>
      </c>
      <c r="H29" s="8">
        <f t="shared" si="1"/>
        <v>7.758960220559276</v>
      </c>
      <c r="I29" s="8">
        <f t="shared" si="2"/>
        <v>-72.36842105263158</v>
      </c>
      <c r="J29" s="9">
        <f t="shared" si="3"/>
        <v>5.430210325047801</v>
      </c>
    </row>
    <row r="30" spans="1:10" ht="15">
      <c r="A30" s="10" t="s">
        <v>27</v>
      </c>
      <c r="B30" s="3">
        <v>1857</v>
      </c>
      <c r="C30" s="3">
        <v>29</v>
      </c>
      <c r="D30" s="3">
        <v>1886</v>
      </c>
      <c r="E30" s="3">
        <v>1624</v>
      </c>
      <c r="F30" s="3">
        <v>2</v>
      </c>
      <c r="G30" s="3">
        <v>1626</v>
      </c>
      <c r="H30" s="4">
        <f t="shared" si="1"/>
        <v>-12.54711900915455</v>
      </c>
      <c r="I30" s="4">
        <f t="shared" si="2"/>
        <v>-93.10344827586206</v>
      </c>
      <c r="J30" s="5">
        <f t="shared" si="3"/>
        <v>-13.785790031813361</v>
      </c>
    </row>
    <row r="31" spans="1:10" ht="15">
      <c r="A31" s="6" t="s">
        <v>77</v>
      </c>
      <c r="B31" s="7">
        <v>591</v>
      </c>
      <c r="C31" s="7">
        <v>5</v>
      </c>
      <c r="D31" s="7">
        <v>596</v>
      </c>
      <c r="E31" s="7">
        <v>593</v>
      </c>
      <c r="F31" s="7">
        <v>32</v>
      </c>
      <c r="G31" s="7">
        <v>625</v>
      </c>
      <c r="H31" s="42">
        <f t="shared" si="1"/>
        <v>0.338409475465313</v>
      </c>
      <c r="I31" s="8">
        <f t="shared" si="2"/>
        <v>540</v>
      </c>
      <c r="J31" s="9">
        <f t="shared" si="3"/>
        <v>4.865771812080537</v>
      </c>
    </row>
    <row r="32" spans="1:10" ht="15">
      <c r="A32" s="10" t="s">
        <v>55</v>
      </c>
      <c r="B32" s="3">
        <v>937</v>
      </c>
      <c r="C32" s="3">
        <v>83</v>
      </c>
      <c r="D32" s="3">
        <v>1020</v>
      </c>
      <c r="E32" s="3">
        <v>1023</v>
      </c>
      <c r="F32" s="3">
        <v>60</v>
      </c>
      <c r="G32" s="3">
        <v>1083</v>
      </c>
      <c r="H32" s="4">
        <f t="shared" si="1"/>
        <v>9.178228388473853</v>
      </c>
      <c r="I32" s="4">
        <f t="shared" si="2"/>
        <v>-27.710843373493976</v>
      </c>
      <c r="J32" s="5">
        <f t="shared" si="3"/>
        <v>6.176470588235294</v>
      </c>
    </row>
    <row r="33" spans="1:10" ht="15">
      <c r="A33" s="6" t="s">
        <v>67</v>
      </c>
      <c r="B33" s="7">
        <v>235</v>
      </c>
      <c r="C33" s="7">
        <v>0</v>
      </c>
      <c r="D33" s="7">
        <v>235</v>
      </c>
      <c r="E33" s="7">
        <v>316</v>
      </c>
      <c r="F33" s="7">
        <v>0</v>
      </c>
      <c r="G33" s="7">
        <v>316</v>
      </c>
      <c r="H33" s="8">
        <f t="shared" si="1"/>
        <v>34.46808510638298</v>
      </c>
      <c r="I33" s="8">
        <f t="shared" si="2"/>
        <v>0</v>
      </c>
      <c r="J33" s="9">
        <f t="shared" si="3"/>
        <v>34.46808510638298</v>
      </c>
    </row>
    <row r="34" spans="1:10" ht="15">
      <c r="A34" s="10" t="s">
        <v>28</v>
      </c>
      <c r="B34" s="3">
        <v>1849</v>
      </c>
      <c r="C34" s="3">
        <v>391</v>
      </c>
      <c r="D34" s="3">
        <v>2240</v>
      </c>
      <c r="E34" s="3">
        <v>1917</v>
      </c>
      <c r="F34" s="3">
        <v>55</v>
      </c>
      <c r="G34" s="3">
        <v>1972</v>
      </c>
      <c r="H34" s="4">
        <f t="shared" si="1"/>
        <v>3.6776636019469984</v>
      </c>
      <c r="I34" s="4">
        <f t="shared" si="2"/>
        <v>-85.93350383631714</v>
      </c>
      <c r="J34" s="5">
        <f t="shared" si="3"/>
        <v>-11.964285714285715</v>
      </c>
    </row>
    <row r="35" spans="1:10" ht="15">
      <c r="A35" s="6" t="s">
        <v>66</v>
      </c>
      <c r="B35" s="7">
        <v>512</v>
      </c>
      <c r="C35" s="7">
        <v>2</v>
      </c>
      <c r="D35" s="7">
        <v>514</v>
      </c>
      <c r="E35" s="7">
        <v>491</v>
      </c>
      <c r="F35" s="7">
        <v>0</v>
      </c>
      <c r="G35" s="7">
        <v>491</v>
      </c>
      <c r="H35" s="8">
        <f t="shared" si="1"/>
        <v>-4.1015625</v>
      </c>
      <c r="I35" s="8">
        <f t="shared" si="2"/>
        <v>-100</v>
      </c>
      <c r="J35" s="9">
        <f t="shared" si="3"/>
        <v>-4.474708171206226</v>
      </c>
    </row>
    <row r="36" spans="1:10" ht="15">
      <c r="A36" s="10" t="s">
        <v>29</v>
      </c>
      <c r="B36" s="3">
        <v>5170</v>
      </c>
      <c r="C36" s="3">
        <v>59</v>
      </c>
      <c r="D36" s="3">
        <v>5229</v>
      </c>
      <c r="E36" s="3">
        <v>6873</v>
      </c>
      <c r="F36" s="3">
        <v>28</v>
      </c>
      <c r="G36" s="3">
        <v>6901</v>
      </c>
      <c r="H36" s="4">
        <f t="shared" si="1"/>
        <v>32.94003868471954</v>
      </c>
      <c r="I36" s="4">
        <f t="shared" si="2"/>
        <v>-52.54237288135594</v>
      </c>
      <c r="J36" s="5">
        <f t="shared" si="3"/>
        <v>31.975521132147637</v>
      </c>
    </row>
    <row r="37" spans="1:10" ht="15">
      <c r="A37" s="6" t="s">
        <v>30</v>
      </c>
      <c r="B37" s="7">
        <v>527</v>
      </c>
      <c r="C37" s="7">
        <v>6</v>
      </c>
      <c r="D37" s="7">
        <v>533</v>
      </c>
      <c r="E37" s="7">
        <v>517</v>
      </c>
      <c r="F37" s="7">
        <v>1</v>
      </c>
      <c r="G37" s="7">
        <v>518</v>
      </c>
      <c r="H37" s="8">
        <f t="shared" si="1"/>
        <v>-1.8975332068311195</v>
      </c>
      <c r="I37" s="8">
        <f t="shared" si="2"/>
        <v>-83.33333333333334</v>
      </c>
      <c r="J37" s="9">
        <f t="shared" si="3"/>
        <v>-2.8142589118198873</v>
      </c>
    </row>
    <row r="38" spans="1:10" ht="15">
      <c r="A38" s="10" t="s">
        <v>31</v>
      </c>
      <c r="B38" s="3">
        <v>940</v>
      </c>
      <c r="C38" s="3">
        <v>2</v>
      </c>
      <c r="D38" s="3">
        <v>942</v>
      </c>
      <c r="E38" s="3">
        <v>1058</v>
      </c>
      <c r="F38" s="3">
        <v>2</v>
      </c>
      <c r="G38" s="3">
        <v>1060</v>
      </c>
      <c r="H38" s="4">
        <f t="shared" si="1"/>
        <v>12.553191489361701</v>
      </c>
      <c r="I38" s="4">
        <f t="shared" si="2"/>
        <v>0</v>
      </c>
      <c r="J38" s="5">
        <f t="shared" si="3"/>
        <v>12.526539278131635</v>
      </c>
    </row>
    <row r="39" spans="1:10" ht="15">
      <c r="A39" s="6" t="s">
        <v>32</v>
      </c>
      <c r="B39" s="7">
        <v>146</v>
      </c>
      <c r="C39" s="7">
        <v>14</v>
      </c>
      <c r="D39" s="7">
        <v>160</v>
      </c>
      <c r="E39" s="7">
        <v>118</v>
      </c>
      <c r="F39" s="7">
        <v>2</v>
      </c>
      <c r="G39" s="7">
        <v>120</v>
      </c>
      <c r="H39" s="8">
        <f t="shared" si="1"/>
        <v>-19.17808219178082</v>
      </c>
      <c r="I39" s="8">
        <f t="shared" si="2"/>
        <v>-85.71428571428571</v>
      </c>
      <c r="J39" s="9">
        <f t="shared" si="3"/>
        <v>-25</v>
      </c>
    </row>
    <row r="40" spans="1:10" ht="15">
      <c r="A40" s="10" t="s">
        <v>33</v>
      </c>
      <c r="B40" s="3">
        <v>2897</v>
      </c>
      <c r="C40" s="3">
        <v>440</v>
      </c>
      <c r="D40" s="3">
        <v>3337</v>
      </c>
      <c r="E40" s="3">
        <v>2577</v>
      </c>
      <c r="F40" s="3">
        <v>309</v>
      </c>
      <c r="G40" s="3">
        <v>2886</v>
      </c>
      <c r="H40" s="4">
        <f t="shared" si="1"/>
        <v>-11.045909561615465</v>
      </c>
      <c r="I40" s="4">
        <f t="shared" si="2"/>
        <v>-29.772727272727273</v>
      </c>
      <c r="J40" s="5">
        <f t="shared" si="3"/>
        <v>-13.515133353311356</v>
      </c>
    </row>
    <row r="41" spans="1:10" ht="15">
      <c r="A41" s="6" t="s">
        <v>34</v>
      </c>
      <c r="B41" s="7">
        <v>248</v>
      </c>
      <c r="C41" s="7">
        <v>25</v>
      </c>
      <c r="D41" s="7">
        <v>273</v>
      </c>
      <c r="E41" s="7">
        <v>806</v>
      </c>
      <c r="F41" s="7">
        <v>5</v>
      </c>
      <c r="G41" s="7">
        <v>811</v>
      </c>
      <c r="H41" s="8">
        <f t="shared" si="1"/>
        <v>225</v>
      </c>
      <c r="I41" s="8">
        <f t="shared" si="2"/>
        <v>-80</v>
      </c>
      <c r="J41" s="9">
        <f t="shared" si="3"/>
        <v>197.06959706959708</v>
      </c>
    </row>
    <row r="42" spans="1:10" ht="15">
      <c r="A42" s="10" t="s">
        <v>35</v>
      </c>
      <c r="B42" s="3">
        <v>1411</v>
      </c>
      <c r="C42" s="3">
        <v>160</v>
      </c>
      <c r="D42" s="3">
        <v>1571</v>
      </c>
      <c r="E42" s="3">
        <v>1361</v>
      </c>
      <c r="F42" s="3">
        <v>56</v>
      </c>
      <c r="G42" s="3">
        <v>1417</v>
      </c>
      <c r="H42" s="4">
        <f t="shared" si="1"/>
        <v>-3.543586109142452</v>
      </c>
      <c r="I42" s="4">
        <f t="shared" si="2"/>
        <v>-65</v>
      </c>
      <c r="J42" s="5">
        <f t="shared" si="3"/>
        <v>-9.8026734563972</v>
      </c>
    </row>
    <row r="43" spans="1:10" ht="15">
      <c r="A43" s="6" t="s">
        <v>36</v>
      </c>
      <c r="B43" s="7">
        <v>1362</v>
      </c>
      <c r="C43" s="7">
        <v>18</v>
      </c>
      <c r="D43" s="7">
        <v>1380</v>
      </c>
      <c r="E43" s="7">
        <v>1403</v>
      </c>
      <c r="F43" s="7">
        <v>14</v>
      </c>
      <c r="G43" s="7">
        <v>1417</v>
      </c>
      <c r="H43" s="8">
        <f t="shared" si="1"/>
        <v>3.010279001468429</v>
      </c>
      <c r="I43" s="8">
        <f t="shared" si="2"/>
        <v>-22.22222222222222</v>
      </c>
      <c r="J43" s="9">
        <f t="shared" si="3"/>
        <v>2.681159420289855</v>
      </c>
    </row>
    <row r="44" spans="1:10" ht="15">
      <c r="A44" s="10" t="s">
        <v>37</v>
      </c>
      <c r="B44" s="3">
        <v>883</v>
      </c>
      <c r="C44" s="3">
        <v>3</v>
      </c>
      <c r="D44" s="3">
        <v>886</v>
      </c>
      <c r="E44" s="3">
        <v>1130</v>
      </c>
      <c r="F44" s="3">
        <v>6</v>
      </c>
      <c r="G44" s="3">
        <v>1136</v>
      </c>
      <c r="H44" s="4">
        <f t="shared" si="1"/>
        <v>27.97281993204983</v>
      </c>
      <c r="I44" s="4">
        <f t="shared" si="2"/>
        <v>100</v>
      </c>
      <c r="J44" s="5">
        <f t="shared" si="3"/>
        <v>28.216704288939056</v>
      </c>
    </row>
    <row r="45" spans="1:10" ht="15">
      <c r="A45" s="6" t="s">
        <v>69</v>
      </c>
      <c r="B45" s="7">
        <v>531</v>
      </c>
      <c r="C45" s="7">
        <v>9</v>
      </c>
      <c r="D45" s="7">
        <v>540</v>
      </c>
      <c r="E45" s="7">
        <v>750</v>
      </c>
      <c r="F45" s="7">
        <v>0</v>
      </c>
      <c r="G45" s="7">
        <v>750</v>
      </c>
      <c r="H45" s="8">
        <f t="shared" si="1"/>
        <v>41.24293785310734</v>
      </c>
      <c r="I45" s="8">
        <f t="shared" si="2"/>
        <v>-100</v>
      </c>
      <c r="J45" s="9">
        <f t="shared" si="3"/>
        <v>38.88888888888889</v>
      </c>
    </row>
    <row r="46" spans="1:10" ht="15">
      <c r="A46" s="10" t="s">
        <v>38</v>
      </c>
      <c r="B46" s="3">
        <v>2711</v>
      </c>
      <c r="C46" s="3">
        <v>15</v>
      </c>
      <c r="D46" s="3">
        <v>2726</v>
      </c>
      <c r="E46" s="3">
        <v>3998</v>
      </c>
      <c r="F46" s="3">
        <v>57</v>
      </c>
      <c r="G46" s="3">
        <v>4055</v>
      </c>
      <c r="H46" s="4">
        <f t="shared" si="1"/>
        <v>47.47325710070085</v>
      </c>
      <c r="I46" s="4">
        <f t="shared" si="2"/>
        <v>280</v>
      </c>
      <c r="J46" s="5">
        <f t="shared" si="3"/>
        <v>48.7527512839325</v>
      </c>
    </row>
    <row r="47" spans="1:10" ht="15">
      <c r="A47" s="6" t="s">
        <v>39</v>
      </c>
      <c r="B47" s="7">
        <v>1524</v>
      </c>
      <c r="C47" s="7">
        <v>38</v>
      </c>
      <c r="D47" s="7">
        <v>1562</v>
      </c>
      <c r="E47" s="7">
        <v>1271</v>
      </c>
      <c r="F47" s="7">
        <v>2</v>
      </c>
      <c r="G47" s="7">
        <v>1273</v>
      </c>
      <c r="H47" s="8">
        <f t="shared" si="1"/>
        <v>-16.601049868766403</v>
      </c>
      <c r="I47" s="8">
        <f t="shared" si="2"/>
        <v>-94.73684210526315</v>
      </c>
      <c r="J47" s="9">
        <f t="shared" si="3"/>
        <v>-18.50192061459667</v>
      </c>
    </row>
    <row r="48" spans="1:10" ht="15">
      <c r="A48" s="10" t="s">
        <v>40</v>
      </c>
      <c r="B48" s="3">
        <v>3363</v>
      </c>
      <c r="C48" s="3">
        <v>226</v>
      </c>
      <c r="D48" s="3">
        <v>3589</v>
      </c>
      <c r="E48" s="3">
        <v>2936</v>
      </c>
      <c r="F48" s="3">
        <v>157</v>
      </c>
      <c r="G48" s="3">
        <v>3093</v>
      </c>
      <c r="H48" s="4">
        <f t="shared" si="1"/>
        <v>-12.696996729110912</v>
      </c>
      <c r="I48" s="4">
        <f t="shared" si="2"/>
        <v>-30.53097345132743</v>
      </c>
      <c r="J48" s="5">
        <f t="shared" si="3"/>
        <v>-13.820005572582891</v>
      </c>
    </row>
    <row r="49" spans="1:10" ht="15">
      <c r="A49" s="6" t="s">
        <v>41</v>
      </c>
      <c r="B49" s="7">
        <v>100</v>
      </c>
      <c r="C49" s="7">
        <v>0</v>
      </c>
      <c r="D49" s="7">
        <v>100</v>
      </c>
      <c r="E49" s="7">
        <v>136</v>
      </c>
      <c r="F49" s="7">
        <v>0</v>
      </c>
      <c r="G49" s="7">
        <v>136</v>
      </c>
      <c r="H49" s="8">
        <f t="shared" si="1"/>
        <v>36</v>
      </c>
      <c r="I49" s="8">
        <f t="shared" si="2"/>
        <v>0</v>
      </c>
      <c r="J49" s="9">
        <f t="shared" si="3"/>
        <v>36</v>
      </c>
    </row>
    <row r="50" spans="1:10" ht="15">
      <c r="A50" s="10" t="s">
        <v>42</v>
      </c>
      <c r="B50" s="3">
        <v>288</v>
      </c>
      <c r="C50" s="3">
        <v>1</v>
      </c>
      <c r="D50" s="3">
        <v>289</v>
      </c>
      <c r="E50" s="3">
        <v>234</v>
      </c>
      <c r="F50" s="3">
        <v>6</v>
      </c>
      <c r="G50" s="3">
        <v>240</v>
      </c>
      <c r="H50" s="4">
        <f t="shared" si="1"/>
        <v>-18.75</v>
      </c>
      <c r="I50" s="4">
        <f t="shared" si="2"/>
        <v>500</v>
      </c>
      <c r="J50" s="5">
        <f t="shared" si="3"/>
        <v>-16.955017301038062</v>
      </c>
    </row>
    <row r="51" spans="1:10" ht="15">
      <c r="A51" s="6" t="s">
        <v>43</v>
      </c>
      <c r="B51" s="7">
        <v>755</v>
      </c>
      <c r="C51" s="7">
        <v>27</v>
      </c>
      <c r="D51" s="7">
        <v>782</v>
      </c>
      <c r="E51" s="7">
        <v>994</v>
      </c>
      <c r="F51" s="7">
        <v>10</v>
      </c>
      <c r="G51" s="7">
        <v>1004</v>
      </c>
      <c r="H51" s="8">
        <f t="shared" si="1"/>
        <v>31.65562913907285</v>
      </c>
      <c r="I51" s="8">
        <f>+_xlfn.IFERROR(((F51-C51)/C51)*100,0)</f>
        <v>-62.96296296296296</v>
      </c>
      <c r="J51" s="9">
        <f t="shared" si="3"/>
        <v>28.388746803069054</v>
      </c>
    </row>
    <row r="52" spans="1:10" ht="15">
      <c r="A52" s="10" t="s">
        <v>73</v>
      </c>
      <c r="B52" s="3">
        <v>1405</v>
      </c>
      <c r="C52" s="3">
        <v>48</v>
      </c>
      <c r="D52" s="3">
        <v>1453</v>
      </c>
      <c r="E52" s="3">
        <v>1654</v>
      </c>
      <c r="F52" s="3">
        <v>8</v>
      </c>
      <c r="G52" s="3">
        <v>1662</v>
      </c>
      <c r="H52" s="4">
        <f t="shared" si="1"/>
        <v>17.722419928825623</v>
      </c>
      <c r="I52" s="4">
        <f t="shared" si="2"/>
        <v>-83.33333333333334</v>
      </c>
      <c r="J52" s="5">
        <f t="shared" si="3"/>
        <v>14.384033035099794</v>
      </c>
    </row>
    <row r="53" spans="1:10" ht="15">
      <c r="A53" s="6" t="s">
        <v>44</v>
      </c>
      <c r="B53" s="7">
        <v>580</v>
      </c>
      <c r="C53" s="7">
        <v>1</v>
      </c>
      <c r="D53" s="7">
        <v>581</v>
      </c>
      <c r="E53" s="7">
        <v>1825</v>
      </c>
      <c r="F53" s="7">
        <v>0</v>
      </c>
      <c r="G53" s="7">
        <v>1825</v>
      </c>
      <c r="H53" s="8">
        <f t="shared" si="1"/>
        <v>214.6551724137931</v>
      </c>
      <c r="I53" s="8">
        <f t="shared" si="2"/>
        <v>-100</v>
      </c>
      <c r="J53" s="9">
        <f t="shared" si="3"/>
        <v>214.11359724612734</v>
      </c>
    </row>
    <row r="54" spans="1:10" ht="15">
      <c r="A54" s="10" t="s">
        <v>70</v>
      </c>
      <c r="B54" s="3">
        <v>5416</v>
      </c>
      <c r="C54" s="3">
        <v>131</v>
      </c>
      <c r="D54" s="3">
        <v>5547</v>
      </c>
      <c r="E54" s="3">
        <v>7492</v>
      </c>
      <c r="F54" s="3">
        <v>172</v>
      </c>
      <c r="G54" s="3">
        <v>7664</v>
      </c>
      <c r="H54" s="4">
        <f t="shared" si="1"/>
        <v>38.330871491875925</v>
      </c>
      <c r="I54" s="4">
        <f t="shared" si="2"/>
        <v>31.297709923664126</v>
      </c>
      <c r="J54" s="5">
        <f t="shared" si="3"/>
        <v>38.16477375157743</v>
      </c>
    </row>
    <row r="55" spans="1:10" ht="15">
      <c r="A55" s="6" t="s">
        <v>45</v>
      </c>
      <c r="B55" s="7">
        <v>245</v>
      </c>
      <c r="C55" s="7">
        <v>0</v>
      </c>
      <c r="D55" s="7">
        <v>245</v>
      </c>
      <c r="E55" s="7">
        <v>219</v>
      </c>
      <c r="F55" s="7">
        <v>0</v>
      </c>
      <c r="G55" s="7">
        <v>219</v>
      </c>
      <c r="H55" s="8">
        <f t="shared" si="1"/>
        <v>-10.612244897959183</v>
      </c>
      <c r="I55" s="8">
        <f t="shared" si="2"/>
        <v>0</v>
      </c>
      <c r="J55" s="9">
        <f t="shared" si="3"/>
        <v>-10.612244897959183</v>
      </c>
    </row>
    <row r="56" spans="1:10" ht="15">
      <c r="A56" s="10" t="s">
        <v>46</v>
      </c>
      <c r="B56" s="3">
        <v>1471</v>
      </c>
      <c r="C56" s="3">
        <v>7</v>
      </c>
      <c r="D56" s="3">
        <v>1478</v>
      </c>
      <c r="E56" s="3">
        <v>1733</v>
      </c>
      <c r="F56" s="3">
        <v>0</v>
      </c>
      <c r="G56" s="3">
        <v>1733</v>
      </c>
      <c r="H56" s="4">
        <f t="shared" si="1"/>
        <v>17.81101291638341</v>
      </c>
      <c r="I56" s="4">
        <f t="shared" si="2"/>
        <v>-100</v>
      </c>
      <c r="J56" s="5">
        <f t="shared" si="3"/>
        <v>17.253044654939107</v>
      </c>
    </row>
    <row r="57" spans="1:10" ht="15">
      <c r="A57" s="6" t="s">
        <v>47</v>
      </c>
      <c r="B57" s="7">
        <v>3533</v>
      </c>
      <c r="C57" s="7">
        <v>15</v>
      </c>
      <c r="D57" s="7">
        <v>3548</v>
      </c>
      <c r="E57" s="7">
        <v>4413</v>
      </c>
      <c r="F57" s="7">
        <v>32</v>
      </c>
      <c r="G57" s="7">
        <v>4445</v>
      </c>
      <c r="H57" s="8">
        <f t="shared" si="1"/>
        <v>24.90801018964053</v>
      </c>
      <c r="I57" s="8">
        <f t="shared" si="2"/>
        <v>113.33333333333333</v>
      </c>
      <c r="J57" s="9">
        <f t="shared" si="3"/>
        <v>25.28184892897407</v>
      </c>
    </row>
    <row r="58" spans="1:10" ht="15">
      <c r="A58" s="10" t="s">
        <v>56</v>
      </c>
      <c r="B58" s="3">
        <v>164</v>
      </c>
      <c r="C58" s="3">
        <v>44</v>
      </c>
      <c r="D58" s="3">
        <v>208</v>
      </c>
      <c r="E58" s="3">
        <v>185</v>
      </c>
      <c r="F58" s="3">
        <v>3</v>
      </c>
      <c r="G58" s="3">
        <v>188</v>
      </c>
      <c r="H58" s="4">
        <f t="shared" si="1"/>
        <v>12.804878048780488</v>
      </c>
      <c r="I58" s="4">
        <f t="shared" si="2"/>
        <v>-93.18181818181817</v>
      </c>
      <c r="J58" s="5">
        <f t="shared" si="3"/>
        <v>-9.615384615384617</v>
      </c>
    </row>
    <row r="59" spans="1:10" ht="15">
      <c r="A59" s="6" t="s">
        <v>57</v>
      </c>
      <c r="B59" s="7">
        <v>119</v>
      </c>
      <c r="C59" s="7">
        <v>3</v>
      </c>
      <c r="D59" s="7">
        <v>122</v>
      </c>
      <c r="E59" s="7">
        <v>12</v>
      </c>
      <c r="F59" s="7">
        <v>0</v>
      </c>
      <c r="G59" s="7">
        <v>12</v>
      </c>
      <c r="H59" s="8">
        <f t="shared" si="1"/>
        <v>-89.91596638655463</v>
      </c>
      <c r="I59" s="8">
        <f t="shared" si="2"/>
        <v>-100</v>
      </c>
      <c r="J59" s="9">
        <f t="shared" si="3"/>
        <v>-90.1639344262295</v>
      </c>
    </row>
    <row r="60" spans="1:11" ht="15">
      <c r="A60" s="11" t="s">
        <v>48</v>
      </c>
      <c r="B60" s="12">
        <f aca="true" t="shared" si="4" ref="B60:G60">B61-SUM(B6+B10+B20+B32+B58+B59+B5)</f>
        <v>123681</v>
      </c>
      <c r="C60" s="12">
        <f t="shared" si="4"/>
        <v>27215</v>
      </c>
      <c r="D60" s="12">
        <f t="shared" si="4"/>
        <v>150896</v>
      </c>
      <c r="E60" s="12">
        <f t="shared" si="4"/>
        <v>130246</v>
      </c>
      <c r="F60" s="12">
        <f t="shared" si="4"/>
        <v>21273</v>
      </c>
      <c r="G60" s="12">
        <f t="shared" si="4"/>
        <v>151519</v>
      </c>
      <c r="H60" s="13">
        <f>+_xlfn.IFERROR(((E60-B60)/B60)*100,0)</f>
        <v>5.308010122815954</v>
      </c>
      <c r="I60" s="13">
        <f t="shared" si="2"/>
        <v>-21.833547675914016</v>
      </c>
      <c r="J60" s="35">
        <f t="shared" si="3"/>
        <v>0.4128671402820486</v>
      </c>
      <c r="K60" s="37"/>
    </row>
    <row r="61" spans="1:10" ht="15">
      <c r="A61" s="14" t="s">
        <v>49</v>
      </c>
      <c r="B61" s="15">
        <f aca="true" t="shared" si="5" ref="B61:G61">SUM(B4:B59)</f>
        <v>181419</v>
      </c>
      <c r="C61" s="15">
        <f t="shared" si="5"/>
        <v>112618</v>
      </c>
      <c r="D61" s="15">
        <f t="shared" si="5"/>
        <v>294037</v>
      </c>
      <c r="E61" s="15">
        <f t="shared" si="5"/>
        <v>185156</v>
      </c>
      <c r="F61" s="15">
        <f t="shared" si="5"/>
        <v>84201</v>
      </c>
      <c r="G61" s="15">
        <f t="shared" si="5"/>
        <v>269357</v>
      </c>
      <c r="H61" s="16">
        <f>+_xlfn.IFERROR(((E61-B61)/B61)*100,0)</f>
        <v>2.059872449963896</v>
      </c>
      <c r="I61" s="16">
        <f t="shared" si="2"/>
        <v>-25.23308884902946</v>
      </c>
      <c r="J61" s="17">
        <f t="shared" si="3"/>
        <v>-8.393501498110782</v>
      </c>
    </row>
    <row r="62" spans="1:10" ht="15.75" thickBot="1">
      <c r="A62" s="18" t="s">
        <v>50</v>
      </c>
      <c r="B62" s="19"/>
      <c r="C62" s="19"/>
      <c r="D62" s="19">
        <v>95648</v>
      </c>
      <c r="E62" s="19"/>
      <c r="F62" s="19"/>
      <c r="G62" s="19">
        <v>115683</v>
      </c>
      <c r="H62" s="62">
        <f>+_xlfn.IFERROR(((G62-D62)/D62)*100,0)</f>
        <v>20.946595851455335</v>
      </c>
      <c r="I62" s="62"/>
      <c r="J62" s="63"/>
    </row>
    <row r="63" spans="1:10" ht="15">
      <c r="A63" s="14" t="s">
        <v>51</v>
      </c>
      <c r="B63" s="34"/>
      <c r="C63" s="34"/>
      <c r="D63" s="34">
        <f>+D61+D62</f>
        <v>389685</v>
      </c>
      <c r="E63" s="34"/>
      <c r="F63" s="34"/>
      <c r="G63" s="34">
        <f>+G61+G62</f>
        <v>385040</v>
      </c>
      <c r="H63" s="72">
        <f>+_xlfn.IFERROR(((G63-D63)/D63)*100,0)</f>
        <v>-1.1919884008878965</v>
      </c>
      <c r="I63" s="72"/>
      <c r="J63" s="73"/>
    </row>
    <row r="64" spans="1:10" ht="15">
      <c r="A64" s="64"/>
      <c r="B64" s="65"/>
      <c r="C64" s="65"/>
      <c r="D64" s="65"/>
      <c r="E64" s="65"/>
      <c r="F64" s="65"/>
      <c r="G64" s="65"/>
      <c r="H64" s="65"/>
      <c r="I64" s="65"/>
      <c r="J64" s="66"/>
    </row>
    <row r="65" spans="1:10" ht="15.75" thickBot="1">
      <c r="A65" s="67"/>
      <c r="B65" s="68"/>
      <c r="C65" s="68"/>
      <c r="D65" s="68"/>
      <c r="E65" s="68"/>
      <c r="F65" s="68"/>
      <c r="G65" s="68"/>
      <c r="H65" s="68"/>
      <c r="I65" s="68"/>
      <c r="J65" s="69"/>
    </row>
    <row r="66" spans="1:10" ht="48.75" customHeight="1">
      <c r="A66" s="53" t="s">
        <v>71</v>
      </c>
      <c r="B66" s="53"/>
      <c r="C66" s="53"/>
      <c r="D66" s="53"/>
      <c r="E66" s="53"/>
      <c r="F66" s="53"/>
      <c r="G66" s="53"/>
      <c r="H66" s="53"/>
      <c r="I66" s="53"/>
      <c r="J66" s="53"/>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27" operator="equal">
      <formula>0</formula>
    </cfRule>
  </conditionalFormatting>
  <conditionalFormatting sqref="B4:C5 E4:G5">
    <cfRule type="cellIs" priority="9" dxfId="27" operator="equal">
      <formula>0</formula>
    </cfRule>
  </conditionalFormatting>
  <conditionalFormatting sqref="B6:C7 E6:G7">
    <cfRule type="cellIs" priority="7" dxfId="27" operator="equal">
      <formula>0</formula>
    </cfRule>
  </conditionalFormatting>
  <conditionalFormatting sqref="H6:J7">
    <cfRule type="cellIs" priority="6" dxfId="27" operator="equal">
      <formula>0</formula>
    </cfRule>
  </conditionalFormatting>
  <conditionalFormatting sqref="B8:C59 E8:G59">
    <cfRule type="cellIs" priority="5" dxfId="27" operator="equal">
      <formula>0</formula>
    </cfRule>
  </conditionalFormatting>
  <conditionalFormatting sqref="H8:J59">
    <cfRule type="cellIs" priority="4" dxfId="27" operator="equal">
      <formula>0</formula>
    </cfRule>
  </conditionalFormatting>
  <conditionalFormatting sqref="D4:D5">
    <cfRule type="cellIs" priority="3" dxfId="27" operator="equal">
      <formula>0</formula>
    </cfRule>
  </conditionalFormatting>
  <conditionalFormatting sqref="D6:D7">
    <cfRule type="cellIs" priority="2" dxfId="27" operator="equal">
      <formula>0</formula>
    </cfRule>
  </conditionalFormatting>
  <conditionalFormatting sqref="D8:D59">
    <cfRule type="cellIs" priority="1"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46">
      <selection activeCell="B4" sqref="B4:G59"/>
    </sheetView>
  </sheetViews>
  <sheetFormatPr defaultColWidth="8.8515625" defaultRowHeight="15"/>
  <cols>
    <col min="1" max="1" width="34.00390625" style="0" bestFit="1" customWidth="1"/>
    <col min="2" max="10" width="14.28125" style="0" customWidth="1"/>
  </cols>
  <sheetData>
    <row r="1" spans="1:10" ht="24.75" customHeight="1">
      <c r="A1" s="54" t="s">
        <v>63</v>
      </c>
      <c r="B1" s="55"/>
      <c r="C1" s="55"/>
      <c r="D1" s="55"/>
      <c r="E1" s="55"/>
      <c r="F1" s="55"/>
      <c r="G1" s="55"/>
      <c r="H1" s="55"/>
      <c r="I1" s="55"/>
      <c r="J1" s="56"/>
    </row>
    <row r="2" spans="1:10" ht="27" customHeight="1">
      <c r="A2" s="57" t="s">
        <v>1</v>
      </c>
      <c r="B2" s="59" t="s">
        <v>75</v>
      </c>
      <c r="C2" s="59"/>
      <c r="D2" s="59"/>
      <c r="E2" s="59" t="s">
        <v>76</v>
      </c>
      <c r="F2" s="59"/>
      <c r="G2" s="59"/>
      <c r="H2" s="60" t="s">
        <v>74</v>
      </c>
      <c r="I2" s="60"/>
      <c r="J2" s="61"/>
    </row>
    <row r="3" spans="1:10" ht="15">
      <c r="A3" s="58"/>
      <c r="B3" s="1" t="s">
        <v>2</v>
      </c>
      <c r="C3" s="1" t="s">
        <v>3</v>
      </c>
      <c r="D3" s="1" t="s">
        <v>4</v>
      </c>
      <c r="E3" s="1" t="s">
        <v>2</v>
      </c>
      <c r="F3" s="1" t="s">
        <v>3</v>
      </c>
      <c r="G3" s="1" t="s">
        <v>4</v>
      </c>
      <c r="H3" s="1" t="s">
        <v>2</v>
      </c>
      <c r="I3" s="1" t="s">
        <v>3</v>
      </c>
      <c r="J3" s="2" t="s">
        <v>4</v>
      </c>
    </row>
    <row r="4" spans="1:10" ht="15">
      <c r="A4" s="10" t="s">
        <v>5</v>
      </c>
      <c r="B4" s="3">
        <v>16</v>
      </c>
      <c r="C4" s="3">
        <v>5836</v>
      </c>
      <c r="D4" s="3">
        <v>5852</v>
      </c>
      <c r="E4" s="3">
        <v>119</v>
      </c>
      <c r="F4" s="3">
        <v>6798</v>
      </c>
      <c r="G4" s="3">
        <v>6917</v>
      </c>
      <c r="H4" s="4">
        <f aca="true" t="shared" si="0" ref="H4:J5">+_xlfn.IFERROR(((E4-B4)/B4)*100,)</f>
        <v>643.75</v>
      </c>
      <c r="I4" s="4">
        <f t="shared" si="0"/>
        <v>16.48389307745031</v>
      </c>
      <c r="J4" s="5">
        <f t="shared" si="0"/>
        <v>18.198906356801096</v>
      </c>
    </row>
    <row r="5" spans="1:10" ht="15">
      <c r="A5" s="6" t="s">
        <v>68</v>
      </c>
      <c r="B5" s="7">
        <v>21489</v>
      </c>
      <c r="C5" s="7">
        <v>63785</v>
      </c>
      <c r="D5" s="7">
        <v>85274</v>
      </c>
      <c r="E5" s="7">
        <v>16435</v>
      </c>
      <c r="F5" s="7">
        <v>46645</v>
      </c>
      <c r="G5" s="7">
        <v>63080</v>
      </c>
      <c r="H5" s="8">
        <f t="shared" si="0"/>
        <v>-23.51900972590628</v>
      </c>
      <c r="I5" s="8">
        <f t="shared" si="0"/>
        <v>-26.87152151759818</v>
      </c>
      <c r="J5" s="9">
        <f t="shared" si="0"/>
        <v>-26.026690433191828</v>
      </c>
    </row>
    <row r="6" spans="1:10" ht="15">
      <c r="A6" s="10" t="s">
        <v>52</v>
      </c>
      <c r="B6" s="3">
        <v>27851</v>
      </c>
      <c r="C6" s="3">
        <v>19142</v>
      </c>
      <c r="D6" s="3">
        <v>46993</v>
      </c>
      <c r="E6" s="3">
        <v>27845</v>
      </c>
      <c r="F6" s="3">
        <v>14765</v>
      </c>
      <c r="G6" s="3">
        <v>42610</v>
      </c>
      <c r="H6" s="43">
        <f aca="true" t="shared" si="1" ref="H6:H59">+_xlfn.IFERROR(((E6-B6)/B6)*100,)</f>
        <v>-0.021543212092923054</v>
      </c>
      <c r="I6" s="4">
        <f aca="true" t="shared" si="2" ref="I6:I59">+_xlfn.IFERROR(((F6-C6)/C6)*100,)</f>
        <v>-22.865949221606936</v>
      </c>
      <c r="J6" s="5">
        <f aca="true" t="shared" si="3" ref="J6:J59">+_xlfn.IFERROR(((G6-D6)/D6)*100,)</f>
        <v>-9.32692103079182</v>
      </c>
    </row>
    <row r="7" spans="1:10" ht="15">
      <c r="A7" s="6" t="s">
        <v>6</v>
      </c>
      <c r="B7" s="7">
        <v>14512</v>
      </c>
      <c r="C7" s="7">
        <v>3401</v>
      </c>
      <c r="D7" s="7">
        <v>17913</v>
      </c>
      <c r="E7" s="7">
        <v>10920</v>
      </c>
      <c r="F7" s="7">
        <v>1501</v>
      </c>
      <c r="G7" s="7">
        <v>12421</v>
      </c>
      <c r="H7" s="8">
        <f t="shared" si="1"/>
        <v>-24.75192943770673</v>
      </c>
      <c r="I7" s="8">
        <f t="shared" si="2"/>
        <v>-55.865921787709496</v>
      </c>
      <c r="J7" s="9">
        <f t="shared" si="3"/>
        <v>-30.659297716742028</v>
      </c>
    </row>
    <row r="8" spans="1:10" ht="15">
      <c r="A8" s="10" t="s">
        <v>7</v>
      </c>
      <c r="B8" s="3">
        <v>12027</v>
      </c>
      <c r="C8" s="3">
        <v>2678</v>
      </c>
      <c r="D8" s="3">
        <v>14705</v>
      </c>
      <c r="E8" s="3">
        <v>9930</v>
      </c>
      <c r="F8" s="3">
        <v>1285</v>
      </c>
      <c r="G8" s="3">
        <v>11215</v>
      </c>
      <c r="H8" s="4">
        <f t="shared" si="1"/>
        <v>-17.43576951858319</v>
      </c>
      <c r="I8" s="4">
        <f t="shared" si="2"/>
        <v>-52.016430171769976</v>
      </c>
      <c r="J8" s="5">
        <f t="shared" si="3"/>
        <v>-23.733424005440327</v>
      </c>
    </row>
    <row r="9" spans="1:10" ht="15">
      <c r="A9" s="6" t="s">
        <v>8</v>
      </c>
      <c r="B9" s="7">
        <v>8396</v>
      </c>
      <c r="C9" s="7">
        <v>7372</v>
      </c>
      <c r="D9" s="7">
        <v>15768</v>
      </c>
      <c r="E9" s="7">
        <v>7002</v>
      </c>
      <c r="F9" s="7">
        <v>5816</v>
      </c>
      <c r="G9" s="7">
        <v>12818</v>
      </c>
      <c r="H9" s="8">
        <f t="shared" si="1"/>
        <v>-16.603144354454503</v>
      </c>
      <c r="I9" s="8">
        <f t="shared" si="2"/>
        <v>-21.106890938686924</v>
      </c>
      <c r="J9" s="9">
        <f t="shared" si="3"/>
        <v>-18.708777270421105</v>
      </c>
    </row>
    <row r="10" spans="1:10" ht="15">
      <c r="A10" s="10" t="s">
        <v>53</v>
      </c>
      <c r="B10" s="3">
        <v>538</v>
      </c>
      <c r="C10" s="3">
        <v>97</v>
      </c>
      <c r="D10" s="3">
        <v>635</v>
      </c>
      <c r="E10" s="3">
        <v>545</v>
      </c>
      <c r="F10" s="3">
        <v>191</v>
      </c>
      <c r="G10" s="3">
        <v>736</v>
      </c>
      <c r="H10" s="4">
        <f t="shared" si="1"/>
        <v>1.3011152416356877</v>
      </c>
      <c r="I10" s="4">
        <f t="shared" si="2"/>
        <v>96.90721649484536</v>
      </c>
      <c r="J10" s="5">
        <f t="shared" si="3"/>
        <v>15.905511811023624</v>
      </c>
    </row>
    <row r="11" spans="1:10" ht="15">
      <c r="A11" s="6" t="s">
        <v>9</v>
      </c>
      <c r="B11" s="7">
        <v>1159</v>
      </c>
      <c r="C11" s="7">
        <v>39</v>
      </c>
      <c r="D11" s="7">
        <v>1198</v>
      </c>
      <c r="E11" s="7">
        <v>1493</v>
      </c>
      <c r="F11" s="7">
        <v>68</v>
      </c>
      <c r="G11" s="7">
        <v>1561</v>
      </c>
      <c r="H11" s="8">
        <f t="shared" si="1"/>
        <v>28.817946505608283</v>
      </c>
      <c r="I11" s="8">
        <f t="shared" si="2"/>
        <v>74.35897435897436</v>
      </c>
      <c r="J11" s="9">
        <f t="shared" si="3"/>
        <v>30.30050083472454</v>
      </c>
    </row>
    <row r="12" spans="1:10" ht="15">
      <c r="A12" s="10" t="s">
        <v>10</v>
      </c>
      <c r="B12" s="3">
        <v>1449</v>
      </c>
      <c r="C12" s="3">
        <v>0</v>
      </c>
      <c r="D12" s="3">
        <v>1449</v>
      </c>
      <c r="E12" s="3">
        <v>1890</v>
      </c>
      <c r="F12" s="3">
        <v>25</v>
      </c>
      <c r="G12" s="3">
        <v>1915</v>
      </c>
      <c r="H12" s="4">
        <f t="shared" si="1"/>
        <v>30.434782608695656</v>
      </c>
      <c r="I12" s="4">
        <f t="shared" si="2"/>
        <v>0</v>
      </c>
      <c r="J12" s="5">
        <f t="shared" si="3"/>
        <v>32.16011042097999</v>
      </c>
    </row>
    <row r="13" spans="1:10" ht="15">
      <c r="A13" s="6" t="s">
        <v>11</v>
      </c>
      <c r="B13" s="7">
        <v>5878</v>
      </c>
      <c r="C13" s="7">
        <v>1024</v>
      </c>
      <c r="D13" s="7">
        <v>6902</v>
      </c>
      <c r="E13" s="7">
        <v>5171</v>
      </c>
      <c r="F13" s="7">
        <v>267</v>
      </c>
      <c r="G13" s="7">
        <v>5438</v>
      </c>
      <c r="H13" s="8">
        <f t="shared" si="1"/>
        <v>-12.027900646478393</v>
      </c>
      <c r="I13" s="8">
        <f t="shared" si="2"/>
        <v>-73.92578125</v>
      </c>
      <c r="J13" s="9">
        <f t="shared" si="3"/>
        <v>-21.211243117936828</v>
      </c>
    </row>
    <row r="14" spans="1:10" ht="15">
      <c r="A14" s="10" t="s">
        <v>12</v>
      </c>
      <c r="B14" s="3">
        <v>3948</v>
      </c>
      <c r="C14" s="3">
        <v>129</v>
      </c>
      <c r="D14" s="3">
        <v>4077</v>
      </c>
      <c r="E14" s="3">
        <v>3858</v>
      </c>
      <c r="F14" s="3">
        <v>29</v>
      </c>
      <c r="G14" s="3">
        <v>3887</v>
      </c>
      <c r="H14" s="4">
        <f t="shared" si="1"/>
        <v>-2.2796352583586628</v>
      </c>
      <c r="I14" s="4">
        <f t="shared" si="2"/>
        <v>-77.51937984496125</v>
      </c>
      <c r="J14" s="5">
        <f t="shared" si="3"/>
        <v>-4.660289428501349</v>
      </c>
    </row>
    <row r="15" spans="1:10" ht="15">
      <c r="A15" s="6" t="s">
        <v>13</v>
      </c>
      <c r="B15" s="7">
        <v>1104</v>
      </c>
      <c r="C15" s="7">
        <v>16</v>
      </c>
      <c r="D15" s="7">
        <v>1120</v>
      </c>
      <c r="E15" s="7">
        <v>1574</v>
      </c>
      <c r="F15" s="7">
        <v>11</v>
      </c>
      <c r="G15" s="7">
        <v>1585</v>
      </c>
      <c r="H15" s="8">
        <f t="shared" si="1"/>
        <v>42.572463768115945</v>
      </c>
      <c r="I15" s="8">
        <f t="shared" si="2"/>
        <v>-31.25</v>
      </c>
      <c r="J15" s="9">
        <f t="shared" si="3"/>
        <v>41.517857142857146</v>
      </c>
    </row>
    <row r="16" spans="1:10" ht="15">
      <c r="A16" s="10" t="s">
        <v>14</v>
      </c>
      <c r="B16" s="3">
        <v>3305</v>
      </c>
      <c r="C16" s="3">
        <v>477</v>
      </c>
      <c r="D16" s="3">
        <v>3782</v>
      </c>
      <c r="E16" s="3">
        <v>3192</v>
      </c>
      <c r="F16" s="3">
        <v>56</v>
      </c>
      <c r="G16" s="3">
        <v>3248</v>
      </c>
      <c r="H16" s="4">
        <f t="shared" si="1"/>
        <v>-3.4190620272314676</v>
      </c>
      <c r="I16" s="4">
        <f t="shared" si="2"/>
        <v>-88.25995807127882</v>
      </c>
      <c r="J16" s="5">
        <f t="shared" si="3"/>
        <v>-14.119513484928609</v>
      </c>
    </row>
    <row r="17" spans="1:10" ht="15">
      <c r="A17" s="6" t="s">
        <v>15</v>
      </c>
      <c r="B17" s="7">
        <v>364</v>
      </c>
      <c r="C17" s="7">
        <v>7</v>
      </c>
      <c r="D17" s="7">
        <v>371</v>
      </c>
      <c r="E17" s="7">
        <v>300</v>
      </c>
      <c r="F17" s="7">
        <v>0</v>
      </c>
      <c r="G17" s="7">
        <v>300</v>
      </c>
      <c r="H17" s="8">
        <f t="shared" si="1"/>
        <v>-17.582417582417584</v>
      </c>
      <c r="I17" s="8">
        <f t="shared" si="2"/>
        <v>-100</v>
      </c>
      <c r="J17" s="9">
        <f t="shared" si="3"/>
        <v>-19.137466307277627</v>
      </c>
    </row>
    <row r="18" spans="1:10" ht="15">
      <c r="A18" s="10" t="s">
        <v>16</v>
      </c>
      <c r="B18" s="3">
        <v>476</v>
      </c>
      <c r="C18" s="3">
        <v>2</v>
      </c>
      <c r="D18" s="3">
        <v>478</v>
      </c>
      <c r="E18" s="3">
        <v>570</v>
      </c>
      <c r="F18" s="3">
        <v>0</v>
      </c>
      <c r="G18" s="3">
        <v>570</v>
      </c>
      <c r="H18" s="4">
        <f t="shared" si="1"/>
        <v>19.747899159663866</v>
      </c>
      <c r="I18" s="4">
        <f t="shared" si="2"/>
        <v>-100</v>
      </c>
      <c r="J18" s="5">
        <f t="shared" si="3"/>
        <v>19.246861924686193</v>
      </c>
    </row>
    <row r="19" spans="1:10" ht="15">
      <c r="A19" s="6" t="s">
        <v>17</v>
      </c>
      <c r="B19" s="7">
        <v>239</v>
      </c>
      <c r="C19" s="7">
        <v>21</v>
      </c>
      <c r="D19" s="7">
        <v>260</v>
      </c>
      <c r="E19" s="7">
        <v>192</v>
      </c>
      <c r="F19" s="7">
        <v>28</v>
      </c>
      <c r="G19" s="7">
        <v>220</v>
      </c>
      <c r="H19" s="8">
        <f t="shared" si="1"/>
        <v>-19.665271966527197</v>
      </c>
      <c r="I19" s="8">
        <f t="shared" si="2"/>
        <v>33.33333333333333</v>
      </c>
      <c r="J19" s="9">
        <f t="shared" si="3"/>
        <v>-15.384615384615385</v>
      </c>
    </row>
    <row r="20" spans="1:10" ht="15">
      <c r="A20" s="10" t="s">
        <v>54</v>
      </c>
      <c r="B20" s="3">
        <v>0</v>
      </c>
      <c r="C20" s="3">
        <v>0</v>
      </c>
      <c r="D20" s="3">
        <v>0</v>
      </c>
      <c r="E20" s="3">
        <v>0</v>
      </c>
      <c r="F20" s="3">
        <v>0</v>
      </c>
      <c r="G20" s="3">
        <v>0</v>
      </c>
      <c r="H20" s="4">
        <f t="shared" si="1"/>
        <v>0</v>
      </c>
      <c r="I20" s="4">
        <f t="shared" si="2"/>
        <v>0</v>
      </c>
      <c r="J20" s="5">
        <f t="shared" si="3"/>
        <v>0</v>
      </c>
    </row>
    <row r="21" spans="1:10" ht="15">
      <c r="A21" s="6" t="s">
        <v>18</v>
      </c>
      <c r="B21" s="7">
        <v>249</v>
      </c>
      <c r="C21" s="7">
        <v>16</v>
      </c>
      <c r="D21" s="7">
        <v>265</v>
      </c>
      <c r="E21" s="7">
        <v>290</v>
      </c>
      <c r="F21" s="7">
        <v>0</v>
      </c>
      <c r="G21" s="7">
        <v>290</v>
      </c>
      <c r="H21" s="8">
        <f t="shared" si="1"/>
        <v>16.46586345381526</v>
      </c>
      <c r="I21" s="8">
        <f t="shared" si="2"/>
        <v>-100</v>
      </c>
      <c r="J21" s="9">
        <f t="shared" si="3"/>
        <v>9.433962264150944</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756</v>
      </c>
      <c r="C23" s="7">
        <v>6</v>
      </c>
      <c r="D23" s="7">
        <v>762</v>
      </c>
      <c r="E23" s="7">
        <v>994</v>
      </c>
      <c r="F23" s="7">
        <v>0</v>
      </c>
      <c r="G23" s="7">
        <v>994</v>
      </c>
      <c r="H23" s="8">
        <f t="shared" si="1"/>
        <v>31.48148148148148</v>
      </c>
      <c r="I23" s="8">
        <f t="shared" si="2"/>
        <v>-100</v>
      </c>
      <c r="J23" s="9">
        <f t="shared" si="3"/>
        <v>30.446194225721783</v>
      </c>
    </row>
    <row r="24" spans="1:10" ht="15">
      <c r="A24" s="10" t="s">
        <v>21</v>
      </c>
      <c r="B24" s="3">
        <v>341</v>
      </c>
      <c r="C24" s="3">
        <v>2</v>
      </c>
      <c r="D24" s="3">
        <v>343</v>
      </c>
      <c r="E24" s="3">
        <v>328</v>
      </c>
      <c r="F24" s="3">
        <v>0</v>
      </c>
      <c r="G24" s="3">
        <v>328</v>
      </c>
      <c r="H24" s="4">
        <f t="shared" si="1"/>
        <v>-3.812316715542522</v>
      </c>
      <c r="I24" s="4">
        <f t="shared" si="2"/>
        <v>-100</v>
      </c>
      <c r="J24" s="5">
        <f t="shared" si="3"/>
        <v>-4.373177842565598</v>
      </c>
    </row>
    <row r="25" spans="1:10" ht="15">
      <c r="A25" s="6" t="s">
        <v>22</v>
      </c>
      <c r="B25" s="7">
        <v>379</v>
      </c>
      <c r="C25" s="7">
        <v>50</v>
      </c>
      <c r="D25" s="7">
        <v>429</v>
      </c>
      <c r="E25" s="7">
        <v>4</v>
      </c>
      <c r="F25" s="7">
        <v>0</v>
      </c>
      <c r="G25" s="7">
        <v>4</v>
      </c>
      <c r="H25" s="8">
        <f t="shared" si="1"/>
        <v>-98.94459102902374</v>
      </c>
      <c r="I25" s="8">
        <f t="shared" si="2"/>
        <v>-100</v>
      </c>
      <c r="J25" s="9">
        <f t="shared" si="3"/>
        <v>-99.06759906759906</v>
      </c>
    </row>
    <row r="26" spans="1:10" ht="15">
      <c r="A26" s="10" t="s">
        <v>23</v>
      </c>
      <c r="B26" s="3">
        <v>189</v>
      </c>
      <c r="C26" s="3">
        <v>8</v>
      </c>
      <c r="D26" s="3">
        <v>197</v>
      </c>
      <c r="E26" s="3">
        <v>252</v>
      </c>
      <c r="F26" s="3">
        <v>0</v>
      </c>
      <c r="G26" s="3">
        <v>252</v>
      </c>
      <c r="H26" s="4">
        <f t="shared" si="1"/>
        <v>33.33333333333333</v>
      </c>
      <c r="I26" s="4">
        <f t="shared" si="2"/>
        <v>-100</v>
      </c>
      <c r="J26" s="5">
        <f t="shared" si="3"/>
        <v>27.918781725888326</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902</v>
      </c>
      <c r="C28" s="3">
        <v>42</v>
      </c>
      <c r="D28" s="3">
        <v>944</v>
      </c>
      <c r="E28" s="3">
        <v>612</v>
      </c>
      <c r="F28" s="3">
        <v>14</v>
      </c>
      <c r="G28" s="3">
        <v>626</v>
      </c>
      <c r="H28" s="4">
        <f t="shared" si="1"/>
        <v>-32.15077605321508</v>
      </c>
      <c r="I28" s="4">
        <f t="shared" si="2"/>
        <v>-66.66666666666666</v>
      </c>
      <c r="J28" s="5">
        <f t="shared" si="3"/>
        <v>-33.686440677966104</v>
      </c>
    </row>
    <row r="29" spans="1:10" ht="15">
      <c r="A29" s="6" t="s">
        <v>26</v>
      </c>
      <c r="B29" s="7">
        <v>2450</v>
      </c>
      <c r="C29" s="7">
        <v>53</v>
      </c>
      <c r="D29" s="7">
        <v>2503</v>
      </c>
      <c r="E29" s="7">
        <v>2658</v>
      </c>
      <c r="F29" s="7">
        <v>18</v>
      </c>
      <c r="G29" s="7">
        <v>2676</v>
      </c>
      <c r="H29" s="8">
        <f t="shared" si="1"/>
        <v>8.489795918367347</v>
      </c>
      <c r="I29" s="8">
        <f t="shared" si="2"/>
        <v>-66.0377358490566</v>
      </c>
      <c r="J29" s="9">
        <f t="shared" si="3"/>
        <v>6.911705952856573</v>
      </c>
    </row>
    <row r="30" spans="1:10" ht="15">
      <c r="A30" s="10" t="s">
        <v>27</v>
      </c>
      <c r="B30" s="3">
        <v>1260</v>
      </c>
      <c r="C30" s="3">
        <v>22</v>
      </c>
      <c r="D30" s="3">
        <v>1282</v>
      </c>
      <c r="E30" s="3">
        <v>1176</v>
      </c>
      <c r="F30" s="3">
        <v>0</v>
      </c>
      <c r="G30" s="3">
        <v>1176</v>
      </c>
      <c r="H30" s="4">
        <f t="shared" si="1"/>
        <v>-6.666666666666667</v>
      </c>
      <c r="I30" s="4">
        <f t="shared" si="2"/>
        <v>-100</v>
      </c>
      <c r="J30" s="5">
        <f t="shared" si="3"/>
        <v>-8.268330733229329</v>
      </c>
    </row>
    <row r="31" spans="1:10" ht="15">
      <c r="A31" s="6" t="s">
        <v>77</v>
      </c>
      <c r="B31" s="7">
        <v>550</v>
      </c>
      <c r="C31" s="7">
        <v>3</v>
      </c>
      <c r="D31" s="7">
        <v>553</v>
      </c>
      <c r="E31" s="7">
        <v>568</v>
      </c>
      <c r="F31" s="7">
        <v>0</v>
      </c>
      <c r="G31" s="7">
        <v>568</v>
      </c>
      <c r="H31" s="8">
        <f t="shared" si="1"/>
        <v>3.272727272727273</v>
      </c>
      <c r="I31" s="8">
        <f t="shared" si="2"/>
        <v>-100</v>
      </c>
      <c r="J31" s="9">
        <f t="shared" si="3"/>
        <v>2.7124773960216997</v>
      </c>
    </row>
    <row r="32" spans="1:10" ht="15">
      <c r="A32" s="10" t="s">
        <v>55</v>
      </c>
      <c r="B32" s="3">
        <v>0</v>
      </c>
      <c r="C32" s="3">
        <v>77</v>
      </c>
      <c r="D32" s="3">
        <v>77</v>
      </c>
      <c r="E32" s="3">
        <v>15</v>
      </c>
      <c r="F32" s="3">
        <v>55</v>
      </c>
      <c r="G32" s="3">
        <v>70</v>
      </c>
      <c r="H32" s="4">
        <f t="shared" si="1"/>
        <v>0</v>
      </c>
      <c r="I32" s="4">
        <f t="shared" si="2"/>
        <v>-28.57142857142857</v>
      </c>
      <c r="J32" s="5">
        <f t="shared" si="3"/>
        <v>-9.090909090909092</v>
      </c>
    </row>
    <row r="33" spans="1:10" ht="15">
      <c r="A33" s="6" t="s">
        <v>67</v>
      </c>
      <c r="B33" s="7">
        <v>149</v>
      </c>
      <c r="C33" s="7">
        <v>0</v>
      </c>
      <c r="D33" s="7">
        <v>149</v>
      </c>
      <c r="E33" s="7">
        <v>203</v>
      </c>
      <c r="F33" s="7">
        <v>0</v>
      </c>
      <c r="G33" s="7">
        <v>203</v>
      </c>
      <c r="H33" s="8">
        <f t="shared" si="1"/>
        <v>36.241610738255034</v>
      </c>
      <c r="I33" s="8">
        <f t="shared" si="2"/>
        <v>0</v>
      </c>
      <c r="J33" s="9">
        <f t="shared" si="3"/>
        <v>36.241610738255034</v>
      </c>
    </row>
    <row r="34" spans="1:10" ht="15">
      <c r="A34" s="10" t="s">
        <v>28</v>
      </c>
      <c r="B34" s="3">
        <v>1533</v>
      </c>
      <c r="C34" s="3">
        <v>371</v>
      </c>
      <c r="D34" s="3">
        <v>1904</v>
      </c>
      <c r="E34" s="3">
        <v>1750</v>
      </c>
      <c r="F34" s="3">
        <v>51</v>
      </c>
      <c r="G34" s="3">
        <v>1801</v>
      </c>
      <c r="H34" s="4">
        <f t="shared" si="1"/>
        <v>14.15525114155251</v>
      </c>
      <c r="I34" s="4">
        <f t="shared" si="2"/>
        <v>-86.25336927223721</v>
      </c>
      <c r="J34" s="5">
        <f t="shared" si="3"/>
        <v>-5.409663865546219</v>
      </c>
    </row>
    <row r="35" spans="1:10" ht="15">
      <c r="A35" s="6" t="s">
        <v>66</v>
      </c>
      <c r="B35" s="7">
        <v>340</v>
      </c>
      <c r="C35" s="7">
        <v>1</v>
      </c>
      <c r="D35" s="7">
        <v>341</v>
      </c>
      <c r="E35" s="7">
        <v>291</v>
      </c>
      <c r="F35" s="7">
        <v>0</v>
      </c>
      <c r="G35" s="7">
        <v>291</v>
      </c>
      <c r="H35" s="8">
        <f t="shared" si="1"/>
        <v>-14.411764705882351</v>
      </c>
      <c r="I35" s="8">
        <f t="shared" si="2"/>
        <v>-100</v>
      </c>
      <c r="J35" s="9">
        <f t="shared" si="3"/>
        <v>-14.66275659824047</v>
      </c>
    </row>
    <row r="36" spans="1:10" ht="15">
      <c r="A36" s="10" t="s">
        <v>29</v>
      </c>
      <c r="B36" s="3">
        <v>134</v>
      </c>
      <c r="C36" s="3">
        <v>26</v>
      </c>
      <c r="D36" s="3">
        <v>160</v>
      </c>
      <c r="E36" s="3">
        <v>82</v>
      </c>
      <c r="F36" s="3">
        <v>8</v>
      </c>
      <c r="G36" s="3">
        <v>90</v>
      </c>
      <c r="H36" s="4">
        <f t="shared" si="1"/>
        <v>-38.80597014925373</v>
      </c>
      <c r="I36" s="4">
        <f t="shared" si="2"/>
        <v>-69.23076923076923</v>
      </c>
      <c r="J36" s="5">
        <f t="shared" si="3"/>
        <v>-43.75</v>
      </c>
    </row>
    <row r="37" spans="1:10" ht="15">
      <c r="A37" s="6" t="s">
        <v>30</v>
      </c>
      <c r="B37" s="7">
        <v>425</v>
      </c>
      <c r="C37" s="7">
        <v>6</v>
      </c>
      <c r="D37" s="7">
        <v>431</v>
      </c>
      <c r="E37" s="7">
        <v>346</v>
      </c>
      <c r="F37" s="7">
        <v>0</v>
      </c>
      <c r="G37" s="7">
        <v>346</v>
      </c>
      <c r="H37" s="8">
        <f t="shared" si="1"/>
        <v>-18.58823529411765</v>
      </c>
      <c r="I37" s="8">
        <f t="shared" si="2"/>
        <v>-100</v>
      </c>
      <c r="J37" s="9">
        <f t="shared" si="3"/>
        <v>-19.721577726218097</v>
      </c>
    </row>
    <row r="38" spans="1:10" ht="15">
      <c r="A38" s="10" t="s">
        <v>31</v>
      </c>
      <c r="B38" s="3">
        <v>874</v>
      </c>
      <c r="C38" s="3">
        <v>2</v>
      </c>
      <c r="D38" s="3">
        <v>876</v>
      </c>
      <c r="E38" s="3">
        <v>926</v>
      </c>
      <c r="F38" s="3">
        <v>0</v>
      </c>
      <c r="G38" s="3">
        <v>926</v>
      </c>
      <c r="H38" s="4">
        <f t="shared" si="1"/>
        <v>5.949656750572083</v>
      </c>
      <c r="I38" s="4">
        <f t="shared" si="2"/>
        <v>-100</v>
      </c>
      <c r="J38" s="5">
        <f t="shared" si="3"/>
        <v>5.707762557077626</v>
      </c>
    </row>
    <row r="39" spans="1:10" ht="15">
      <c r="A39" s="6" t="s">
        <v>32</v>
      </c>
      <c r="B39" s="7">
        <v>104</v>
      </c>
      <c r="C39" s="7">
        <v>11</v>
      </c>
      <c r="D39" s="7">
        <v>115</v>
      </c>
      <c r="E39" s="7">
        <v>65</v>
      </c>
      <c r="F39" s="7">
        <v>0</v>
      </c>
      <c r="G39" s="7">
        <v>65</v>
      </c>
      <c r="H39" s="8">
        <f t="shared" si="1"/>
        <v>-37.5</v>
      </c>
      <c r="I39" s="8">
        <f t="shared" si="2"/>
        <v>-100</v>
      </c>
      <c r="J39" s="9">
        <f t="shared" si="3"/>
        <v>-43.47826086956522</v>
      </c>
    </row>
    <row r="40" spans="1:10" ht="15">
      <c r="A40" s="10" t="s">
        <v>33</v>
      </c>
      <c r="B40" s="3">
        <v>2798</v>
      </c>
      <c r="C40" s="3">
        <v>406</v>
      </c>
      <c r="D40" s="3">
        <v>3204</v>
      </c>
      <c r="E40" s="3">
        <v>2490</v>
      </c>
      <c r="F40" s="3">
        <v>290</v>
      </c>
      <c r="G40" s="3">
        <v>2780</v>
      </c>
      <c r="H40" s="4">
        <f t="shared" si="1"/>
        <v>-11.007862759113653</v>
      </c>
      <c r="I40" s="4">
        <f t="shared" si="2"/>
        <v>-28.57142857142857</v>
      </c>
      <c r="J40" s="5">
        <f t="shared" si="3"/>
        <v>-13.2334581772784</v>
      </c>
    </row>
    <row r="41" spans="1:10" ht="15">
      <c r="A41" s="6" t="s">
        <v>34</v>
      </c>
      <c r="B41" s="7">
        <v>74</v>
      </c>
      <c r="C41" s="7">
        <v>8</v>
      </c>
      <c r="D41" s="7">
        <v>82</v>
      </c>
      <c r="E41" s="7">
        <v>0</v>
      </c>
      <c r="F41" s="7">
        <v>0</v>
      </c>
      <c r="G41" s="7">
        <v>0</v>
      </c>
      <c r="H41" s="8">
        <f t="shared" si="1"/>
        <v>-100</v>
      </c>
      <c r="I41" s="8">
        <f t="shared" si="2"/>
        <v>-100</v>
      </c>
      <c r="J41" s="9">
        <f t="shared" si="3"/>
        <v>-100</v>
      </c>
    </row>
    <row r="42" spans="1:10" ht="15">
      <c r="A42" s="10" t="s">
        <v>35</v>
      </c>
      <c r="B42" s="3">
        <v>1253</v>
      </c>
      <c r="C42" s="3">
        <v>127</v>
      </c>
      <c r="D42" s="3">
        <v>1380</v>
      </c>
      <c r="E42" s="3">
        <v>1157</v>
      </c>
      <c r="F42" s="3">
        <v>47</v>
      </c>
      <c r="G42" s="3">
        <v>1204</v>
      </c>
      <c r="H42" s="4">
        <f t="shared" si="1"/>
        <v>-7.661612130885874</v>
      </c>
      <c r="I42" s="4">
        <f t="shared" si="2"/>
        <v>-62.99212598425197</v>
      </c>
      <c r="J42" s="5">
        <f t="shared" si="3"/>
        <v>-12.753623188405797</v>
      </c>
    </row>
    <row r="43" spans="1:10" ht="15">
      <c r="A43" s="6" t="s">
        <v>36</v>
      </c>
      <c r="B43" s="7">
        <v>1177</v>
      </c>
      <c r="C43" s="7">
        <v>14</v>
      </c>
      <c r="D43" s="7">
        <v>1191</v>
      </c>
      <c r="E43" s="7">
        <v>1173</v>
      </c>
      <c r="F43" s="7">
        <v>0</v>
      </c>
      <c r="G43" s="7">
        <v>1173</v>
      </c>
      <c r="H43" s="42">
        <f t="shared" si="1"/>
        <v>-0.33984706881903143</v>
      </c>
      <c r="I43" s="8">
        <f t="shared" si="2"/>
        <v>-100</v>
      </c>
      <c r="J43" s="9">
        <f t="shared" si="3"/>
        <v>-1.5113350125944585</v>
      </c>
    </row>
    <row r="44" spans="1:10" ht="15">
      <c r="A44" s="10" t="s">
        <v>37</v>
      </c>
      <c r="B44" s="3">
        <v>829</v>
      </c>
      <c r="C44" s="3">
        <v>3</v>
      </c>
      <c r="D44" s="3">
        <v>832</v>
      </c>
      <c r="E44" s="3">
        <v>1059</v>
      </c>
      <c r="F44" s="3">
        <v>0</v>
      </c>
      <c r="G44" s="3">
        <v>1059</v>
      </c>
      <c r="H44" s="4">
        <f t="shared" si="1"/>
        <v>27.744270205066346</v>
      </c>
      <c r="I44" s="4">
        <f t="shared" si="2"/>
        <v>-100</v>
      </c>
      <c r="J44" s="5">
        <f t="shared" si="3"/>
        <v>27.283653846153843</v>
      </c>
    </row>
    <row r="45" spans="1:10" ht="15">
      <c r="A45" s="6" t="s">
        <v>69</v>
      </c>
      <c r="B45" s="7">
        <v>508</v>
      </c>
      <c r="C45" s="7">
        <v>6</v>
      </c>
      <c r="D45" s="7">
        <v>514</v>
      </c>
      <c r="E45" s="7">
        <v>698</v>
      </c>
      <c r="F45" s="7">
        <v>0</v>
      </c>
      <c r="G45" s="7">
        <v>698</v>
      </c>
      <c r="H45" s="8">
        <f t="shared" si="1"/>
        <v>37.40157480314961</v>
      </c>
      <c r="I45" s="8">
        <f t="shared" si="2"/>
        <v>-100</v>
      </c>
      <c r="J45" s="9">
        <f t="shared" si="3"/>
        <v>35.797665369649806</v>
      </c>
    </row>
    <row r="46" spans="1:10" ht="15">
      <c r="A46" s="10" t="s">
        <v>38</v>
      </c>
      <c r="B46" s="3">
        <v>637</v>
      </c>
      <c r="C46" s="3">
        <v>10</v>
      </c>
      <c r="D46" s="3">
        <v>647</v>
      </c>
      <c r="E46" s="3">
        <v>312</v>
      </c>
      <c r="F46" s="3">
        <v>26</v>
      </c>
      <c r="G46" s="3">
        <v>338</v>
      </c>
      <c r="H46" s="4">
        <f t="shared" si="1"/>
        <v>-51.02040816326531</v>
      </c>
      <c r="I46" s="4">
        <f t="shared" si="2"/>
        <v>160</v>
      </c>
      <c r="J46" s="5">
        <f t="shared" si="3"/>
        <v>-47.75888717156105</v>
      </c>
    </row>
    <row r="47" spans="1:10" ht="15">
      <c r="A47" s="6" t="s">
        <v>39</v>
      </c>
      <c r="B47" s="7">
        <v>1285</v>
      </c>
      <c r="C47" s="7">
        <v>24</v>
      </c>
      <c r="D47" s="7">
        <v>1309</v>
      </c>
      <c r="E47" s="7">
        <v>1134</v>
      </c>
      <c r="F47" s="7">
        <v>0</v>
      </c>
      <c r="G47" s="7">
        <v>1134</v>
      </c>
      <c r="H47" s="8">
        <f t="shared" si="1"/>
        <v>-11.750972762645914</v>
      </c>
      <c r="I47" s="8">
        <f t="shared" si="2"/>
        <v>-100</v>
      </c>
      <c r="J47" s="9">
        <f t="shared" si="3"/>
        <v>-13.368983957219251</v>
      </c>
    </row>
    <row r="48" spans="1:10" ht="15">
      <c r="A48" s="10" t="s">
        <v>40</v>
      </c>
      <c r="B48" s="3">
        <v>1974</v>
      </c>
      <c r="C48" s="3">
        <v>171</v>
      </c>
      <c r="D48" s="3">
        <v>2145</v>
      </c>
      <c r="E48" s="3">
        <v>1776</v>
      </c>
      <c r="F48" s="3">
        <v>107</v>
      </c>
      <c r="G48" s="3">
        <v>1883</v>
      </c>
      <c r="H48" s="4">
        <f t="shared" si="1"/>
        <v>-10.030395136778116</v>
      </c>
      <c r="I48" s="4">
        <f t="shared" si="2"/>
        <v>-37.42690058479532</v>
      </c>
      <c r="J48" s="5">
        <f t="shared" si="3"/>
        <v>-12.214452214452216</v>
      </c>
    </row>
    <row r="49" spans="1:10" ht="15">
      <c r="A49" s="6" t="s">
        <v>41</v>
      </c>
      <c r="B49" s="7">
        <v>81</v>
      </c>
      <c r="C49" s="7">
        <v>0</v>
      </c>
      <c r="D49" s="7">
        <v>81</v>
      </c>
      <c r="E49" s="7">
        <v>122</v>
      </c>
      <c r="F49" s="7">
        <v>0</v>
      </c>
      <c r="G49" s="7">
        <v>122</v>
      </c>
      <c r="H49" s="8">
        <f t="shared" si="1"/>
        <v>50.617283950617285</v>
      </c>
      <c r="I49" s="8">
        <f t="shared" si="2"/>
        <v>0</v>
      </c>
      <c r="J49" s="9">
        <f t="shared" si="3"/>
        <v>50.617283950617285</v>
      </c>
    </row>
    <row r="50" spans="1:10" ht="15">
      <c r="A50" s="10" t="s">
        <v>42</v>
      </c>
      <c r="B50" s="3">
        <v>232</v>
      </c>
      <c r="C50" s="3">
        <v>0</v>
      </c>
      <c r="D50" s="3">
        <v>232</v>
      </c>
      <c r="E50" s="3">
        <v>100</v>
      </c>
      <c r="F50" s="3">
        <v>0</v>
      </c>
      <c r="G50" s="3">
        <v>100</v>
      </c>
      <c r="H50" s="4">
        <f t="shared" si="1"/>
        <v>-56.896551724137936</v>
      </c>
      <c r="I50" s="4">
        <f t="shared" si="2"/>
        <v>0</v>
      </c>
      <c r="J50" s="5">
        <f t="shared" si="3"/>
        <v>-56.896551724137936</v>
      </c>
    </row>
    <row r="51" spans="1:10" ht="15">
      <c r="A51" s="6" t="s">
        <v>43</v>
      </c>
      <c r="B51" s="7">
        <v>634</v>
      </c>
      <c r="C51" s="7">
        <v>17</v>
      </c>
      <c r="D51" s="7">
        <v>651</v>
      </c>
      <c r="E51" s="7">
        <v>765</v>
      </c>
      <c r="F51" s="7">
        <v>6</v>
      </c>
      <c r="G51" s="7">
        <v>771</v>
      </c>
      <c r="H51" s="8">
        <f t="shared" si="1"/>
        <v>20.66246056782334</v>
      </c>
      <c r="I51" s="8">
        <f t="shared" si="2"/>
        <v>-64.70588235294117</v>
      </c>
      <c r="J51" s="9">
        <f t="shared" si="3"/>
        <v>18.433179723502306</v>
      </c>
    </row>
    <row r="52" spans="1:10" ht="15">
      <c r="A52" s="10" t="s">
        <v>73</v>
      </c>
      <c r="B52" s="3">
        <v>1034</v>
      </c>
      <c r="C52" s="3">
        <v>40</v>
      </c>
      <c r="D52" s="3">
        <v>1074</v>
      </c>
      <c r="E52" s="3">
        <v>1106</v>
      </c>
      <c r="F52" s="3">
        <v>0</v>
      </c>
      <c r="G52" s="3">
        <v>1106</v>
      </c>
      <c r="H52" s="4">
        <f t="shared" si="1"/>
        <v>6.963249516441006</v>
      </c>
      <c r="I52" s="4">
        <f t="shared" si="2"/>
        <v>-100</v>
      </c>
      <c r="J52" s="5">
        <f t="shared" si="3"/>
        <v>2.97951582867784</v>
      </c>
    </row>
    <row r="53" spans="1:10" ht="15">
      <c r="A53" s="6" t="s">
        <v>44</v>
      </c>
      <c r="B53" s="7">
        <v>448</v>
      </c>
      <c r="C53" s="7">
        <v>0</v>
      </c>
      <c r="D53" s="7">
        <v>448</v>
      </c>
      <c r="E53" s="7">
        <v>748</v>
      </c>
      <c r="F53" s="7">
        <v>0</v>
      </c>
      <c r="G53" s="7">
        <v>748</v>
      </c>
      <c r="H53" s="8">
        <f t="shared" si="1"/>
        <v>66.96428571428571</v>
      </c>
      <c r="I53" s="8">
        <f t="shared" si="2"/>
        <v>0</v>
      </c>
      <c r="J53" s="9">
        <f t="shared" si="3"/>
        <v>66.96428571428571</v>
      </c>
    </row>
    <row r="54" spans="1:10" ht="15">
      <c r="A54" s="10" t="s">
        <v>70</v>
      </c>
      <c r="B54" s="3">
        <v>112</v>
      </c>
      <c r="C54" s="3">
        <v>27</v>
      </c>
      <c r="D54" s="3">
        <v>139</v>
      </c>
      <c r="E54" s="3">
        <v>8</v>
      </c>
      <c r="F54" s="3">
        <v>44</v>
      </c>
      <c r="G54" s="3">
        <v>52</v>
      </c>
      <c r="H54" s="4">
        <f t="shared" si="1"/>
        <v>-92.85714285714286</v>
      </c>
      <c r="I54" s="4">
        <f t="shared" si="2"/>
        <v>62.96296296296296</v>
      </c>
      <c r="J54" s="5">
        <f t="shared" si="3"/>
        <v>-62.589928057553955</v>
      </c>
    </row>
    <row r="55" spans="1:10" ht="15">
      <c r="A55" s="6" t="s">
        <v>45</v>
      </c>
      <c r="B55" s="7">
        <v>0</v>
      </c>
      <c r="C55" s="7">
        <v>0</v>
      </c>
      <c r="D55" s="7">
        <v>0</v>
      </c>
      <c r="E55" s="7">
        <v>0</v>
      </c>
      <c r="F55" s="7">
        <v>0</v>
      </c>
      <c r="G55" s="7">
        <v>0</v>
      </c>
      <c r="H55" s="8">
        <f t="shared" si="1"/>
        <v>0</v>
      </c>
      <c r="I55" s="8">
        <f t="shared" si="2"/>
        <v>0</v>
      </c>
      <c r="J55" s="9">
        <f t="shared" si="3"/>
        <v>0</v>
      </c>
    </row>
    <row r="56" spans="1:10" ht="15">
      <c r="A56" s="10" t="s">
        <v>46</v>
      </c>
      <c r="B56" s="3">
        <v>68</v>
      </c>
      <c r="C56" s="3">
        <v>5</v>
      </c>
      <c r="D56" s="3">
        <v>73</v>
      </c>
      <c r="E56" s="3">
        <v>0</v>
      </c>
      <c r="F56" s="3">
        <v>0</v>
      </c>
      <c r="G56" s="3">
        <v>0</v>
      </c>
      <c r="H56" s="4">
        <f t="shared" si="1"/>
        <v>-100</v>
      </c>
      <c r="I56" s="4">
        <f t="shared" si="2"/>
        <v>-100</v>
      </c>
      <c r="J56" s="5">
        <f t="shared" si="3"/>
        <v>-100</v>
      </c>
    </row>
    <row r="57" spans="1:10" ht="15">
      <c r="A57" s="6" t="s">
        <v>47</v>
      </c>
      <c r="B57" s="7">
        <v>1856</v>
      </c>
      <c r="C57" s="7">
        <v>7</v>
      </c>
      <c r="D57" s="7">
        <v>1863</v>
      </c>
      <c r="E57" s="7">
        <v>2573</v>
      </c>
      <c r="F57" s="7">
        <v>0</v>
      </c>
      <c r="G57" s="7">
        <v>2573</v>
      </c>
      <c r="H57" s="8">
        <f t="shared" si="1"/>
        <v>38.63146551724138</v>
      </c>
      <c r="I57" s="8">
        <f t="shared" si="2"/>
        <v>-100</v>
      </c>
      <c r="J57" s="9">
        <f t="shared" si="3"/>
        <v>38.110574342458406</v>
      </c>
    </row>
    <row r="58" spans="1:10" ht="15">
      <c r="A58" s="10" t="s">
        <v>56</v>
      </c>
      <c r="B58" s="3">
        <v>98</v>
      </c>
      <c r="C58" s="3">
        <v>30</v>
      </c>
      <c r="D58" s="3">
        <v>128</v>
      </c>
      <c r="E58" s="3">
        <v>0</v>
      </c>
      <c r="F58" s="3">
        <v>2</v>
      </c>
      <c r="G58" s="3">
        <v>2</v>
      </c>
      <c r="H58" s="4">
        <f t="shared" si="1"/>
        <v>-100</v>
      </c>
      <c r="I58" s="4">
        <f t="shared" si="2"/>
        <v>-93.33333333333333</v>
      </c>
      <c r="J58" s="5">
        <f t="shared" si="3"/>
        <v>-98.4375</v>
      </c>
    </row>
    <row r="59" spans="1:10" ht="15">
      <c r="A59" s="6" t="s">
        <v>57</v>
      </c>
      <c r="B59" s="7">
        <v>38</v>
      </c>
      <c r="C59" s="7">
        <v>0</v>
      </c>
      <c r="D59" s="7">
        <v>38</v>
      </c>
      <c r="E59" s="7">
        <v>0</v>
      </c>
      <c r="F59" s="7">
        <v>0</v>
      </c>
      <c r="G59" s="7">
        <v>0</v>
      </c>
      <c r="H59" s="8">
        <f t="shared" si="1"/>
        <v>-100</v>
      </c>
      <c r="I59" s="8">
        <f t="shared" si="2"/>
        <v>0</v>
      </c>
      <c r="J59" s="9">
        <f t="shared" si="3"/>
        <v>-100</v>
      </c>
    </row>
    <row r="60" spans="1:10" ht="15">
      <c r="A60" s="11" t="s">
        <v>48</v>
      </c>
      <c r="B60" s="22">
        <f aca="true" t="shared" si="4" ref="B60:G60">+B61-SUM(B6+B10+B20+B32+B58+B59+B5)</f>
        <v>78508</v>
      </c>
      <c r="C60" s="22">
        <f t="shared" si="4"/>
        <v>22486</v>
      </c>
      <c r="D60" s="22">
        <f t="shared" si="4"/>
        <v>100994</v>
      </c>
      <c r="E60" s="22">
        <f t="shared" si="4"/>
        <v>71977</v>
      </c>
      <c r="F60" s="22">
        <f t="shared" si="4"/>
        <v>16495</v>
      </c>
      <c r="G60" s="22">
        <f t="shared" si="4"/>
        <v>88472</v>
      </c>
      <c r="H60" s="23">
        <f aca="true" t="shared" si="5" ref="H60:J61">+_xlfn.IFERROR(((E60-B60)/B60)*100,0)</f>
        <v>-8.318897437203852</v>
      </c>
      <c r="I60" s="23">
        <f t="shared" si="5"/>
        <v>-26.64324468558214</v>
      </c>
      <c r="J60" s="23">
        <f t="shared" si="5"/>
        <v>-12.398756361764066</v>
      </c>
    </row>
    <row r="61" spans="1:10" ht="15">
      <c r="A61" s="14" t="s">
        <v>49</v>
      </c>
      <c r="B61" s="24">
        <f aca="true" t="shared" si="6" ref="B61:G61">SUM(B4:B59)</f>
        <v>128522</v>
      </c>
      <c r="C61" s="24">
        <f t="shared" si="6"/>
        <v>105617</v>
      </c>
      <c r="D61" s="24">
        <f t="shared" si="6"/>
        <v>234139</v>
      </c>
      <c r="E61" s="24">
        <f t="shared" si="6"/>
        <v>116817</v>
      </c>
      <c r="F61" s="24">
        <f t="shared" si="6"/>
        <v>78153</v>
      </c>
      <c r="G61" s="24">
        <f t="shared" si="6"/>
        <v>194970</v>
      </c>
      <c r="H61" s="25">
        <f t="shared" si="5"/>
        <v>-9.107390174444841</v>
      </c>
      <c r="I61" s="25">
        <f t="shared" si="5"/>
        <v>-26.00338960583997</v>
      </c>
      <c r="J61" s="25">
        <f t="shared" si="5"/>
        <v>-16.728951605670137</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3" t="s">
        <v>71</v>
      </c>
      <c r="B65" s="53"/>
      <c r="C65" s="53"/>
      <c r="D65" s="53"/>
      <c r="E65" s="53"/>
      <c r="F65" s="53"/>
      <c r="G65" s="53"/>
      <c r="H65" s="53"/>
      <c r="I65" s="53"/>
      <c r="J65" s="53"/>
    </row>
    <row r="66" ht="15">
      <c r="A66" s="40" t="s">
        <v>72</v>
      </c>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4" sqref="B4:G59"/>
    </sheetView>
  </sheetViews>
  <sheetFormatPr defaultColWidth="8.8515625" defaultRowHeight="15"/>
  <cols>
    <col min="1" max="1" width="34.00390625" style="0" bestFit="1" customWidth="1"/>
    <col min="2" max="10" width="14.28125" style="0" customWidth="1"/>
  </cols>
  <sheetData>
    <row r="1" spans="1:10" ht="18" customHeight="1">
      <c r="A1" s="54" t="s">
        <v>64</v>
      </c>
      <c r="B1" s="55"/>
      <c r="C1" s="55"/>
      <c r="D1" s="55"/>
      <c r="E1" s="55"/>
      <c r="F1" s="55"/>
      <c r="G1" s="55"/>
      <c r="H1" s="55"/>
      <c r="I1" s="55"/>
      <c r="J1" s="56"/>
    </row>
    <row r="2" spans="1:10" ht="30" customHeight="1">
      <c r="A2" s="57" t="s">
        <v>1</v>
      </c>
      <c r="B2" s="59" t="s">
        <v>75</v>
      </c>
      <c r="C2" s="59"/>
      <c r="D2" s="59"/>
      <c r="E2" s="59" t="s">
        <v>76</v>
      </c>
      <c r="F2" s="59"/>
      <c r="G2" s="59"/>
      <c r="H2" s="60" t="s">
        <v>74</v>
      </c>
      <c r="I2" s="60"/>
      <c r="J2" s="61"/>
    </row>
    <row r="3" spans="1:10" ht="15">
      <c r="A3" s="58"/>
      <c r="B3" s="1" t="s">
        <v>2</v>
      </c>
      <c r="C3" s="1" t="s">
        <v>3</v>
      </c>
      <c r="D3" s="1" t="s">
        <v>4</v>
      </c>
      <c r="E3" s="1" t="s">
        <v>2</v>
      </c>
      <c r="F3" s="1" t="s">
        <v>3</v>
      </c>
      <c r="G3" s="1" t="s">
        <v>4</v>
      </c>
      <c r="H3" s="1" t="s">
        <v>2</v>
      </c>
      <c r="I3" s="1" t="s">
        <v>3</v>
      </c>
      <c r="J3" s="2" t="s">
        <v>4</v>
      </c>
    </row>
    <row r="4" spans="1:10" ht="15">
      <c r="A4" s="10" t="s">
        <v>5</v>
      </c>
      <c r="B4" s="3">
        <v>224.328</v>
      </c>
      <c r="C4" s="3">
        <v>248012.647</v>
      </c>
      <c r="D4" s="3">
        <v>248236.975</v>
      </c>
      <c r="E4" s="3">
        <v>3323</v>
      </c>
      <c r="F4" s="3">
        <v>299019</v>
      </c>
      <c r="G4" s="3">
        <v>302342</v>
      </c>
      <c r="H4" s="4">
        <f aca="true" t="shared" si="0" ref="H4:J5">+_xlfn.IFERROR(((E4-B4)/B4)*100,0)</f>
        <v>1381.3130772796976</v>
      </c>
      <c r="I4" s="4">
        <f t="shared" si="0"/>
        <v>20.566029038027246</v>
      </c>
      <c r="J4" s="5">
        <f t="shared" si="0"/>
        <v>21.795715565741162</v>
      </c>
    </row>
    <row r="5" spans="1:10" ht="15">
      <c r="A5" s="6" t="s">
        <v>68</v>
      </c>
      <c r="B5" s="7">
        <v>30772.686000000005</v>
      </c>
      <c r="C5" s="7">
        <v>362082.74799999985</v>
      </c>
      <c r="D5" s="7">
        <v>392855.43399999983</v>
      </c>
      <c r="E5" s="7">
        <v>27249</v>
      </c>
      <c r="F5" s="7">
        <v>324344</v>
      </c>
      <c r="G5" s="7">
        <v>351593</v>
      </c>
      <c r="H5" s="8">
        <f t="shared" si="0"/>
        <v>-11.450693644357223</v>
      </c>
      <c r="I5" s="8">
        <f t="shared" si="0"/>
        <v>-10.422686031978486</v>
      </c>
      <c r="J5" s="9">
        <f t="shared" si="0"/>
        <v>-10.503210705238674</v>
      </c>
    </row>
    <row r="6" spans="1:10" ht="15">
      <c r="A6" s="10" t="s">
        <v>52</v>
      </c>
      <c r="B6" s="3">
        <v>28883.807</v>
      </c>
      <c r="C6" s="3">
        <v>47390.37199999999</v>
      </c>
      <c r="D6" s="3">
        <v>76274.17899999999</v>
      </c>
      <c r="E6" s="3">
        <v>34114</v>
      </c>
      <c r="F6" s="3">
        <v>29217</v>
      </c>
      <c r="G6" s="3">
        <v>63331</v>
      </c>
      <c r="H6" s="4">
        <f aca="true" t="shared" si="1" ref="H6:H59">+_xlfn.IFERROR(((E6-B6)/B6)*100,0)</f>
        <v>18.10769958406106</v>
      </c>
      <c r="I6" s="4">
        <f aca="true" t="shared" si="2" ref="I6:I60">+_xlfn.IFERROR(((F6-C6)/C6)*100,0)</f>
        <v>-38.3482366418225</v>
      </c>
      <c r="J6" s="5">
        <f aca="true" t="shared" si="3" ref="J6:J60">+_xlfn.IFERROR(((G6-D6)/D6)*100,0)</f>
        <v>-16.969279997100973</v>
      </c>
    </row>
    <row r="7" spans="1:10" ht="15">
      <c r="A7" s="6" t="s">
        <v>6</v>
      </c>
      <c r="B7" s="7">
        <v>15090.481</v>
      </c>
      <c r="C7" s="7">
        <v>8724.513</v>
      </c>
      <c r="D7" s="7">
        <v>23814.994</v>
      </c>
      <c r="E7" s="7">
        <v>12686</v>
      </c>
      <c r="F7" s="7">
        <v>2985</v>
      </c>
      <c r="G7" s="7">
        <v>15671</v>
      </c>
      <c r="H7" s="8">
        <f t="shared" si="1"/>
        <v>-15.933759831777394</v>
      </c>
      <c r="I7" s="8">
        <f t="shared" si="2"/>
        <v>-65.7860559093671</v>
      </c>
      <c r="J7" s="9">
        <f t="shared" si="3"/>
        <v>-34.19691812645428</v>
      </c>
    </row>
    <row r="8" spans="1:10" ht="15">
      <c r="A8" s="10" t="s">
        <v>7</v>
      </c>
      <c r="B8" s="3">
        <v>14093.937000000002</v>
      </c>
      <c r="C8" s="3">
        <v>7346.955999999999</v>
      </c>
      <c r="D8" s="3">
        <v>21440.893</v>
      </c>
      <c r="E8" s="3">
        <v>19798</v>
      </c>
      <c r="F8" s="3">
        <v>3528</v>
      </c>
      <c r="G8" s="3">
        <v>23326</v>
      </c>
      <c r="H8" s="4">
        <f t="shared" si="1"/>
        <v>40.47175037038975</v>
      </c>
      <c r="I8" s="4">
        <f t="shared" si="2"/>
        <v>-51.98011257995828</v>
      </c>
      <c r="J8" s="5">
        <f t="shared" si="3"/>
        <v>8.79211047786116</v>
      </c>
    </row>
    <row r="9" spans="1:10" ht="15">
      <c r="A9" s="6" t="s">
        <v>8</v>
      </c>
      <c r="B9" s="7">
        <v>10522.324</v>
      </c>
      <c r="C9" s="7">
        <v>15256.675000000003</v>
      </c>
      <c r="D9" s="7">
        <v>25778.999000000003</v>
      </c>
      <c r="E9" s="7">
        <v>9191</v>
      </c>
      <c r="F9" s="7">
        <v>10211</v>
      </c>
      <c r="G9" s="7">
        <v>19402</v>
      </c>
      <c r="H9" s="8">
        <f t="shared" si="1"/>
        <v>-12.652376034039634</v>
      </c>
      <c r="I9" s="8">
        <f t="shared" si="2"/>
        <v>-33.0719177015962</v>
      </c>
      <c r="J9" s="9">
        <f t="shared" si="3"/>
        <v>-24.737186265455858</v>
      </c>
    </row>
    <row r="10" spans="1:10" ht="15">
      <c r="A10" s="10" t="s">
        <v>53</v>
      </c>
      <c r="B10" s="3">
        <v>551.26</v>
      </c>
      <c r="C10" s="3">
        <v>150.663</v>
      </c>
      <c r="D10" s="3">
        <v>701.923</v>
      </c>
      <c r="E10" s="3">
        <v>631</v>
      </c>
      <c r="F10" s="3">
        <v>350</v>
      </c>
      <c r="G10" s="3">
        <v>981</v>
      </c>
      <c r="H10" s="4">
        <f t="shared" si="1"/>
        <v>14.465043718027793</v>
      </c>
      <c r="I10" s="4">
        <f t="shared" si="2"/>
        <v>132.30653843345743</v>
      </c>
      <c r="J10" s="5">
        <f t="shared" si="3"/>
        <v>39.758919425635</v>
      </c>
    </row>
    <row r="11" spans="1:10" ht="15">
      <c r="A11" s="6" t="s">
        <v>9</v>
      </c>
      <c r="B11" s="7">
        <v>1181.006</v>
      </c>
      <c r="C11" s="7">
        <v>108.15199999999999</v>
      </c>
      <c r="D11" s="7">
        <v>1289.1580000000001</v>
      </c>
      <c r="E11" s="7">
        <v>1406</v>
      </c>
      <c r="F11" s="7">
        <v>51</v>
      </c>
      <c r="G11" s="7">
        <v>1457</v>
      </c>
      <c r="H11" s="8">
        <f t="shared" si="1"/>
        <v>19.051046311365045</v>
      </c>
      <c r="I11" s="8">
        <f t="shared" si="2"/>
        <v>-52.84414527701753</v>
      </c>
      <c r="J11" s="9">
        <f t="shared" si="3"/>
        <v>13.019505754919091</v>
      </c>
    </row>
    <row r="12" spans="1:10" ht="15">
      <c r="A12" s="10" t="s">
        <v>10</v>
      </c>
      <c r="B12" s="3">
        <v>1435.403</v>
      </c>
      <c r="C12" s="3">
        <v>0</v>
      </c>
      <c r="D12" s="3">
        <v>1435.403</v>
      </c>
      <c r="E12" s="3">
        <v>1693</v>
      </c>
      <c r="F12" s="3">
        <v>26</v>
      </c>
      <c r="G12" s="3">
        <v>1719</v>
      </c>
      <c r="H12" s="4">
        <f t="shared" si="1"/>
        <v>17.945970574117514</v>
      </c>
      <c r="I12" s="4">
        <f t="shared" si="2"/>
        <v>0</v>
      </c>
      <c r="J12" s="5">
        <f t="shared" si="3"/>
        <v>19.757308574665092</v>
      </c>
    </row>
    <row r="13" spans="1:10" ht="15">
      <c r="A13" s="6" t="s">
        <v>11</v>
      </c>
      <c r="B13" s="7">
        <v>7225.300000000001</v>
      </c>
      <c r="C13" s="7">
        <v>2142.187</v>
      </c>
      <c r="D13" s="7">
        <v>9367.487000000001</v>
      </c>
      <c r="E13" s="7">
        <v>7779</v>
      </c>
      <c r="F13" s="7">
        <v>1070</v>
      </c>
      <c r="G13" s="7">
        <v>8849</v>
      </c>
      <c r="H13" s="8">
        <f t="shared" si="1"/>
        <v>7.663349618700938</v>
      </c>
      <c r="I13" s="8">
        <f t="shared" si="2"/>
        <v>-50.0510459637744</v>
      </c>
      <c r="J13" s="9">
        <f t="shared" si="3"/>
        <v>-5.534963646066452</v>
      </c>
    </row>
    <row r="14" spans="1:10" ht="15">
      <c r="A14" s="10" t="s">
        <v>12</v>
      </c>
      <c r="B14" s="3">
        <v>4812.309</v>
      </c>
      <c r="C14" s="3">
        <v>422.49800000000005</v>
      </c>
      <c r="D14" s="3">
        <v>5234.807000000001</v>
      </c>
      <c r="E14" s="3">
        <v>4033</v>
      </c>
      <c r="F14" s="3">
        <v>94</v>
      </c>
      <c r="G14" s="3">
        <v>4127</v>
      </c>
      <c r="H14" s="4">
        <f t="shared" si="1"/>
        <v>-16.194076481788684</v>
      </c>
      <c r="I14" s="4">
        <f t="shared" si="2"/>
        <v>-77.75137397100104</v>
      </c>
      <c r="J14" s="5">
        <f t="shared" si="3"/>
        <v>-21.162327474537275</v>
      </c>
    </row>
    <row r="15" spans="1:10" ht="15">
      <c r="A15" s="6" t="s">
        <v>13</v>
      </c>
      <c r="B15" s="7">
        <v>1616.817</v>
      </c>
      <c r="C15" s="7">
        <v>38.379</v>
      </c>
      <c r="D15" s="7">
        <v>1655.196</v>
      </c>
      <c r="E15" s="7">
        <v>2053</v>
      </c>
      <c r="F15" s="7">
        <v>35</v>
      </c>
      <c r="G15" s="7">
        <v>2088</v>
      </c>
      <c r="H15" s="8">
        <f t="shared" si="1"/>
        <v>26.97788308757268</v>
      </c>
      <c r="I15" s="8">
        <f t="shared" si="2"/>
        <v>-8.80429401495609</v>
      </c>
      <c r="J15" s="9">
        <f t="shared" si="3"/>
        <v>26.148202388115976</v>
      </c>
    </row>
    <row r="16" spans="1:10" ht="15">
      <c r="A16" s="10" t="s">
        <v>14</v>
      </c>
      <c r="B16" s="3">
        <v>3772.6429999999996</v>
      </c>
      <c r="C16" s="3">
        <v>1111.96</v>
      </c>
      <c r="D16" s="3">
        <v>4884.602999999999</v>
      </c>
      <c r="E16" s="3">
        <v>3938</v>
      </c>
      <c r="F16" s="3">
        <v>202</v>
      </c>
      <c r="G16" s="3">
        <v>4140</v>
      </c>
      <c r="H16" s="4">
        <f t="shared" si="1"/>
        <v>4.383054532326553</v>
      </c>
      <c r="I16" s="4">
        <f t="shared" si="2"/>
        <v>-81.83387891650779</v>
      </c>
      <c r="J16" s="5">
        <f t="shared" si="3"/>
        <v>-15.24387959471833</v>
      </c>
    </row>
    <row r="17" spans="1:10" ht="15">
      <c r="A17" s="6" t="s">
        <v>15</v>
      </c>
      <c r="B17" s="7">
        <v>449.97400000000005</v>
      </c>
      <c r="C17" s="7">
        <v>24.000999999999998</v>
      </c>
      <c r="D17" s="7">
        <v>473.975</v>
      </c>
      <c r="E17" s="7">
        <v>319</v>
      </c>
      <c r="F17" s="7">
        <v>0</v>
      </c>
      <c r="G17" s="7">
        <v>319</v>
      </c>
      <c r="H17" s="8">
        <f t="shared" si="1"/>
        <v>-29.107015071981944</v>
      </c>
      <c r="I17" s="8">
        <f t="shared" si="2"/>
        <v>-100</v>
      </c>
      <c r="J17" s="9">
        <f t="shared" si="3"/>
        <v>-32.69687219790073</v>
      </c>
    </row>
    <row r="18" spans="1:10" ht="15">
      <c r="A18" s="10" t="s">
        <v>16</v>
      </c>
      <c r="B18" s="3">
        <v>626.556</v>
      </c>
      <c r="C18" s="3">
        <v>8.716</v>
      </c>
      <c r="D18" s="3">
        <v>635.272</v>
      </c>
      <c r="E18" s="3">
        <v>650</v>
      </c>
      <c r="F18" s="3">
        <v>0</v>
      </c>
      <c r="G18" s="3">
        <v>650</v>
      </c>
      <c r="H18" s="4">
        <f t="shared" si="1"/>
        <v>3.7417246024297843</v>
      </c>
      <c r="I18" s="4">
        <f t="shared" si="2"/>
        <v>-100</v>
      </c>
      <c r="J18" s="5">
        <f t="shared" si="3"/>
        <v>2.3183770101625685</v>
      </c>
    </row>
    <row r="19" spans="1:10" ht="15">
      <c r="A19" s="6" t="s">
        <v>17</v>
      </c>
      <c r="B19" s="7">
        <v>260.46000000000004</v>
      </c>
      <c r="C19" s="7">
        <v>81.80499999999998</v>
      </c>
      <c r="D19" s="7">
        <v>342.265</v>
      </c>
      <c r="E19" s="7">
        <v>252</v>
      </c>
      <c r="F19" s="7">
        <v>68</v>
      </c>
      <c r="G19" s="7">
        <v>320</v>
      </c>
      <c r="H19" s="8">
        <f t="shared" si="1"/>
        <v>-3.248099516240511</v>
      </c>
      <c r="I19" s="8">
        <f t="shared" si="2"/>
        <v>-16.87549660778679</v>
      </c>
      <c r="J19" s="9">
        <f t="shared" si="3"/>
        <v>-6.505193344338448</v>
      </c>
    </row>
    <row r="20" spans="1:10" ht="15">
      <c r="A20" s="10" t="s">
        <v>54</v>
      </c>
      <c r="B20" s="3">
        <v>0</v>
      </c>
      <c r="C20" s="3">
        <v>0</v>
      </c>
      <c r="D20" s="3">
        <v>0</v>
      </c>
      <c r="E20" s="3">
        <v>0</v>
      </c>
      <c r="F20" s="3">
        <v>0</v>
      </c>
      <c r="G20" s="3">
        <v>0</v>
      </c>
      <c r="H20" s="4">
        <f t="shared" si="1"/>
        <v>0</v>
      </c>
      <c r="I20" s="4">
        <f t="shared" si="2"/>
        <v>0</v>
      </c>
      <c r="J20" s="5">
        <f t="shared" si="3"/>
        <v>0</v>
      </c>
    </row>
    <row r="21" spans="1:10" ht="15">
      <c r="A21" s="6" t="s">
        <v>18</v>
      </c>
      <c r="B21" s="7">
        <v>209.567</v>
      </c>
      <c r="C21" s="7">
        <v>63.686</v>
      </c>
      <c r="D21" s="7">
        <v>273.253</v>
      </c>
      <c r="E21" s="7">
        <v>236</v>
      </c>
      <c r="F21" s="7">
        <v>0</v>
      </c>
      <c r="G21" s="7">
        <v>236</v>
      </c>
      <c r="H21" s="8">
        <f t="shared" si="1"/>
        <v>12.613149971130946</v>
      </c>
      <c r="I21" s="8">
        <f t="shared" si="2"/>
        <v>-100</v>
      </c>
      <c r="J21" s="9">
        <f t="shared" si="3"/>
        <v>-13.633153158428266</v>
      </c>
    </row>
    <row r="22" spans="1:10" ht="15">
      <c r="A22" s="10" t="s">
        <v>19</v>
      </c>
      <c r="B22" s="3">
        <v>0</v>
      </c>
      <c r="C22" s="3">
        <v>0</v>
      </c>
      <c r="D22" s="3">
        <v>0</v>
      </c>
      <c r="E22" s="3">
        <v>0</v>
      </c>
      <c r="F22" s="3">
        <v>0</v>
      </c>
      <c r="G22" s="3">
        <v>0</v>
      </c>
      <c r="H22" s="4">
        <f t="shared" si="1"/>
        <v>0</v>
      </c>
      <c r="I22" s="4">
        <f t="shared" si="2"/>
        <v>0</v>
      </c>
      <c r="J22" s="5">
        <f t="shared" si="3"/>
        <v>0</v>
      </c>
    </row>
    <row r="23" spans="1:10" ht="15">
      <c r="A23" s="6" t="s">
        <v>20</v>
      </c>
      <c r="B23" s="7">
        <v>998.558</v>
      </c>
      <c r="C23" s="7">
        <v>25.399</v>
      </c>
      <c r="D23" s="7">
        <v>1023.957</v>
      </c>
      <c r="E23" s="7">
        <v>1396</v>
      </c>
      <c r="F23" s="7">
        <v>0</v>
      </c>
      <c r="G23" s="7">
        <v>1396</v>
      </c>
      <c r="H23" s="8">
        <f t="shared" si="1"/>
        <v>39.80159389840149</v>
      </c>
      <c r="I23" s="8">
        <f t="shared" si="2"/>
        <v>-100</v>
      </c>
      <c r="J23" s="9">
        <f t="shared" si="3"/>
        <v>36.33384995658997</v>
      </c>
    </row>
    <row r="24" spans="1:10" ht="15">
      <c r="A24" s="10" t="s">
        <v>21</v>
      </c>
      <c r="B24" s="3">
        <v>391.33099999999996</v>
      </c>
      <c r="C24" s="3">
        <v>6.108</v>
      </c>
      <c r="D24" s="3">
        <v>397.43899999999996</v>
      </c>
      <c r="E24" s="3">
        <v>365</v>
      </c>
      <c r="F24" s="3">
        <v>0</v>
      </c>
      <c r="G24" s="3">
        <v>365</v>
      </c>
      <c r="H24" s="4">
        <f t="shared" si="1"/>
        <v>-6.728575042610978</v>
      </c>
      <c r="I24" s="4">
        <f t="shared" si="2"/>
        <v>-100</v>
      </c>
      <c r="J24" s="5">
        <f t="shared" si="3"/>
        <v>-8.162007251427255</v>
      </c>
    </row>
    <row r="25" spans="1:10" ht="15">
      <c r="A25" s="6" t="s">
        <v>22</v>
      </c>
      <c r="B25" s="7">
        <v>487.933</v>
      </c>
      <c r="C25" s="7">
        <v>205.978</v>
      </c>
      <c r="D25" s="7">
        <v>693.9110000000001</v>
      </c>
      <c r="E25" s="7">
        <v>8</v>
      </c>
      <c r="F25" s="7">
        <v>0</v>
      </c>
      <c r="G25" s="7">
        <v>8</v>
      </c>
      <c r="H25" s="8">
        <f t="shared" si="1"/>
        <v>-98.36043063289426</v>
      </c>
      <c r="I25" s="8">
        <f t="shared" si="2"/>
        <v>-100</v>
      </c>
      <c r="J25" s="9">
        <f t="shared" si="3"/>
        <v>-98.84711439939704</v>
      </c>
    </row>
    <row r="26" spans="1:10" ht="15">
      <c r="A26" s="10" t="s">
        <v>23</v>
      </c>
      <c r="B26" s="3">
        <v>180.401</v>
      </c>
      <c r="C26" s="3">
        <v>30.266</v>
      </c>
      <c r="D26" s="3">
        <v>210.667</v>
      </c>
      <c r="E26" s="3">
        <v>261</v>
      </c>
      <c r="F26" s="3">
        <v>0</v>
      </c>
      <c r="G26" s="3">
        <v>261</v>
      </c>
      <c r="H26" s="4">
        <f t="shared" si="1"/>
        <v>44.67769025670589</v>
      </c>
      <c r="I26" s="4">
        <f t="shared" si="2"/>
        <v>-100</v>
      </c>
      <c r="J26" s="5">
        <f t="shared" si="3"/>
        <v>23.892209031314824</v>
      </c>
    </row>
    <row r="27" spans="1:10" ht="15">
      <c r="A27" s="6" t="s">
        <v>24</v>
      </c>
      <c r="B27" s="7">
        <v>0</v>
      </c>
      <c r="C27" s="7">
        <v>0</v>
      </c>
      <c r="D27" s="7">
        <v>0</v>
      </c>
      <c r="E27" s="7">
        <v>0</v>
      </c>
      <c r="F27" s="7">
        <v>0</v>
      </c>
      <c r="G27" s="7">
        <v>0</v>
      </c>
      <c r="H27" s="8">
        <f t="shared" si="1"/>
        <v>0</v>
      </c>
      <c r="I27" s="8">
        <f t="shared" si="2"/>
        <v>0</v>
      </c>
      <c r="J27" s="9">
        <f t="shared" si="3"/>
        <v>0</v>
      </c>
    </row>
    <row r="28" spans="1:10" ht="15">
      <c r="A28" s="10" t="s">
        <v>25</v>
      </c>
      <c r="B28" s="3">
        <v>856.966</v>
      </c>
      <c r="C28" s="3">
        <v>169.92</v>
      </c>
      <c r="D28" s="3">
        <v>1026.886</v>
      </c>
      <c r="E28" s="3">
        <v>644</v>
      </c>
      <c r="F28" s="3">
        <v>45</v>
      </c>
      <c r="G28" s="3">
        <v>689</v>
      </c>
      <c r="H28" s="4">
        <f t="shared" si="1"/>
        <v>-24.851160956210634</v>
      </c>
      <c r="I28" s="4">
        <f t="shared" si="2"/>
        <v>-73.51694915254237</v>
      </c>
      <c r="J28" s="5">
        <f t="shared" si="3"/>
        <v>-32.90394454691173</v>
      </c>
    </row>
    <row r="29" spans="1:10" ht="15">
      <c r="A29" s="6" t="s">
        <v>26</v>
      </c>
      <c r="B29" s="7">
        <v>2807.324</v>
      </c>
      <c r="C29" s="7">
        <v>223.10099999999997</v>
      </c>
      <c r="D29" s="7">
        <v>3030.425</v>
      </c>
      <c r="E29" s="7">
        <v>3158</v>
      </c>
      <c r="F29" s="7">
        <v>47</v>
      </c>
      <c r="G29" s="7">
        <v>3205</v>
      </c>
      <c r="H29" s="8">
        <f t="shared" si="1"/>
        <v>12.491468743899881</v>
      </c>
      <c r="I29" s="8">
        <f t="shared" si="2"/>
        <v>-78.9333082325942</v>
      </c>
      <c r="J29" s="9">
        <f t="shared" si="3"/>
        <v>5.760743130089008</v>
      </c>
    </row>
    <row r="30" spans="1:10" ht="15">
      <c r="A30" s="10" t="s">
        <v>27</v>
      </c>
      <c r="B30" s="3">
        <v>1597.9230000000002</v>
      </c>
      <c r="C30" s="3">
        <v>73.46900000000001</v>
      </c>
      <c r="D30" s="3">
        <v>1671.3920000000003</v>
      </c>
      <c r="E30" s="3">
        <v>1388</v>
      </c>
      <c r="F30" s="3">
        <v>0</v>
      </c>
      <c r="G30" s="3">
        <v>1388</v>
      </c>
      <c r="H30" s="4">
        <f t="shared" si="1"/>
        <v>-13.13724128133835</v>
      </c>
      <c r="I30" s="4">
        <f t="shared" si="2"/>
        <v>-100</v>
      </c>
      <c r="J30" s="5">
        <f t="shared" si="3"/>
        <v>-16.955447914074032</v>
      </c>
    </row>
    <row r="31" spans="1:10" ht="15">
      <c r="A31" s="6" t="s">
        <v>77</v>
      </c>
      <c r="B31" s="7">
        <v>617.45</v>
      </c>
      <c r="C31" s="7">
        <v>12.004999999999999</v>
      </c>
      <c r="D31" s="7">
        <v>629.455</v>
      </c>
      <c r="E31" s="7">
        <v>602</v>
      </c>
      <c r="F31" s="7">
        <v>0</v>
      </c>
      <c r="G31" s="7">
        <v>602</v>
      </c>
      <c r="H31" s="8">
        <f t="shared" si="1"/>
        <v>-2.502226900963648</v>
      </c>
      <c r="I31" s="8">
        <f t="shared" si="2"/>
        <v>-100</v>
      </c>
      <c r="J31" s="9">
        <f t="shared" si="3"/>
        <v>-4.361709733023019</v>
      </c>
    </row>
    <row r="32" spans="1:10" ht="15">
      <c r="A32" s="10" t="s">
        <v>55</v>
      </c>
      <c r="B32" s="3">
        <v>0</v>
      </c>
      <c r="C32" s="3">
        <v>267.118</v>
      </c>
      <c r="D32" s="3">
        <v>267.118</v>
      </c>
      <c r="E32" s="3">
        <v>28</v>
      </c>
      <c r="F32" s="3">
        <v>148</v>
      </c>
      <c r="G32" s="3">
        <v>176</v>
      </c>
      <c r="H32" s="4">
        <f t="shared" si="1"/>
        <v>0</v>
      </c>
      <c r="I32" s="4">
        <f t="shared" si="2"/>
        <v>-44.59377503575199</v>
      </c>
      <c r="J32" s="5">
        <f t="shared" si="3"/>
        <v>-34.111516258732095</v>
      </c>
    </row>
    <row r="33" spans="1:10" ht="15">
      <c r="A33" s="6" t="s">
        <v>67</v>
      </c>
      <c r="B33" s="7">
        <v>180.774</v>
      </c>
      <c r="C33" s="7">
        <v>0</v>
      </c>
      <c r="D33" s="7">
        <v>180.774</v>
      </c>
      <c r="E33" s="7">
        <v>257</v>
      </c>
      <c r="F33" s="7">
        <v>0</v>
      </c>
      <c r="G33" s="7">
        <v>257</v>
      </c>
      <c r="H33" s="8">
        <f t="shared" si="1"/>
        <v>42.16646199121555</v>
      </c>
      <c r="I33" s="8">
        <f t="shared" si="2"/>
        <v>0</v>
      </c>
      <c r="J33" s="9">
        <f t="shared" si="3"/>
        <v>42.16646199121555</v>
      </c>
    </row>
    <row r="34" spans="1:10" ht="15">
      <c r="A34" s="10" t="s">
        <v>28</v>
      </c>
      <c r="B34" s="3">
        <v>1978.4779999999996</v>
      </c>
      <c r="C34" s="3">
        <v>690.028</v>
      </c>
      <c r="D34" s="3">
        <v>2668.5059999999994</v>
      </c>
      <c r="E34" s="3">
        <v>2073</v>
      </c>
      <c r="F34" s="3">
        <v>94</v>
      </c>
      <c r="G34" s="3">
        <v>2167</v>
      </c>
      <c r="H34" s="4">
        <f t="shared" si="1"/>
        <v>4.777510793650493</v>
      </c>
      <c r="I34" s="4">
        <f t="shared" si="2"/>
        <v>-86.37736439680708</v>
      </c>
      <c r="J34" s="5">
        <f t="shared" si="3"/>
        <v>-18.79351217497729</v>
      </c>
    </row>
    <row r="35" spans="1:10" ht="15">
      <c r="A35" s="6" t="s">
        <v>66</v>
      </c>
      <c r="B35" s="7">
        <v>521.226</v>
      </c>
      <c r="C35" s="7">
        <v>3.75</v>
      </c>
      <c r="D35" s="7">
        <v>524.976</v>
      </c>
      <c r="E35" s="7">
        <v>432</v>
      </c>
      <c r="F35" s="7">
        <v>0</v>
      </c>
      <c r="G35" s="7">
        <v>432</v>
      </c>
      <c r="H35" s="8">
        <f t="shared" si="1"/>
        <v>-17.1184860310115</v>
      </c>
      <c r="I35" s="8">
        <f t="shared" si="2"/>
        <v>-100</v>
      </c>
      <c r="J35" s="9">
        <f t="shared" si="3"/>
        <v>-17.710523909664442</v>
      </c>
    </row>
    <row r="36" spans="1:10" ht="15">
      <c r="A36" s="10" t="s">
        <v>29</v>
      </c>
      <c r="B36" s="3">
        <v>143.964</v>
      </c>
      <c r="C36" s="3">
        <v>106.00499999999998</v>
      </c>
      <c r="D36" s="3">
        <v>249.969</v>
      </c>
      <c r="E36" s="3">
        <v>61</v>
      </c>
      <c r="F36" s="3">
        <v>18</v>
      </c>
      <c r="G36" s="3">
        <v>79</v>
      </c>
      <c r="H36" s="4">
        <f t="shared" si="1"/>
        <v>-57.628295962879605</v>
      </c>
      <c r="I36" s="4">
        <f t="shared" si="2"/>
        <v>-83.01966888354323</v>
      </c>
      <c r="J36" s="5">
        <f t="shared" si="3"/>
        <v>-68.39608111405813</v>
      </c>
    </row>
    <row r="37" spans="1:10" ht="15">
      <c r="A37" s="6" t="s">
        <v>30</v>
      </c>
      <c r="B37" s="7">
        <v>448.58399999999995</v>
      </c>
      <c r="C37" s="7">
        <v>11.002</v>
      </c>
      <c r="D37" s="7">
        <v>459.58599999999996</v>
      </c>
      <c r="E37" s="7">
        <v>336</v>
      </c>
      <c r="F37" s="7">
        <v>0</v>
      </c>
      <c r="G37" s="7">
        <v>336</v>
      </c>
      <c r="H37" s="8">
        <f t="shared" si="1"/>
        <v>-25.097640575678128</v>
      </c>
      <c r="I37" s="8">
        <f t="shared" si="2"/>
        <v>-100</v>
      </c>
      <c r="J37" s="9">
        <f t="shared" si="3"/>
        <v>-26.89072339018159</v>
      </c>
    </row>
    <row r="38" spans="1:10" ht="15">
      <c r="A38" s="10" t="s">
        <v>31</v>
      </c>
      <c r="B38" s="3">
        <v>1310.773</v>
      </c>
      <c r="C38" s="3">
        <v>5.198</v>
      </c>
      <c r="D38" s="3">
        <v>1315.971</v>
      </c>
      <c r="E38" s="3">
        <v>1352</v>
      </c>
      <c r="F38" s="3">
        <v>0</v>
      </c>
      <c r="G38" s="3">
        <v>1352</v>
      </c>
      <c r="H38" s="4">
        <f t="shared" si="1"/>
        <v>3.145243302997551</v>
      </c>
      <c r="I38" s="4">
        <f t="shared" si="2"/>
        <v>-100</v>
      </c>
      <c r="J38" s="5">
        <f t="shared" si="3"/>
        <v>2.737826289485102</v>
      </c>
    </row>
    <row r="39" spans="1:10" ht="15">
      <c r="A39" s="6" t="s">
        <v>32</v>
      </c>
      <c r="B39" s="7">
        <v>94.148</v>
      </c>
      <c r="C39" s="7">
        <v>29.614</v>
      </c>
      <c r="D39" s="7">
        <v>123.762</v>
      </c>
      <c r="E39" s="7">
        <v>43</v>
      </c>
      <c r="F39" s="7">
        <v>0</v>
      </c>
      <c r="G39" s="7">
        <v>43</v>
      </c>
      <c r="H39" s="8">
        <f t="shared" si="1"/>
        <v>-54.327229468496405</v>
      </c>
      <c r="I39" s="8">
        <f t="shared" si="2"/>
        <v>-100</v>
      </c>
      <c r="J39" s="9">
        <f t="shared" si="3"/>
        <v>-65.2558943779189</v>
      </c>
    </row>
    <row r="40" spans="1:10" ht="15">
      <c r="A40" s="10" t="s">
        <v>33</v>
      </c>
      <c r="B40" s="3">
        <v>3391.2329999999997</v>
      </c>
      <c r="C40" s="3">
        <v>1351.1850000000002</v>
      </c>
      <c r="D40" s="3">
        <v>4742.418</v>
      </c>
      <c r="E40" s="3">
        <v>2876</v>
      </c>
      <c r="F40" s="3">
        <v>751</v>
      </c>
      <c r="G40" s="3">
        <v>3627</v>
      </c>
      <c r="H40" s="4">
        <f t="shared" si="1"/>
        <v>-15.193087587906811</v>
      </c>
      <c r="I40" s="4">
        <f t="shared" si="2"/>
        <v>-44.419157998349604</v>
      </c>
      <c r="J40" s="5">
        <f t="shared" si="3"/>
        <v>-23.52002712540311</v>
      </c>
    </row>
    <row r="41" spans="1:10" ht="15">
      <c r="A41" s="6" t="s">
        <v>34</v>
      </c>
      <c r="B41" s="7">
        <v>105.24100000000001</v>
      </c>
      <c r="C41" s="7">
        <v>24.994</v>
      </c>
      <c r="D41" s="7">
        <v>130.235</v>
      </c>
      <c r="E41" s="7">
        <v>0</v>
      </c>
      <c r="F41" s="7">
        <v>0</v>
      </c>
      <c r="G41" s="7">
        <v>0</v>
      </c>
      <c r="H41" s="8">
        <f t="shared" si="1"/>
        <v>-100</v>
      </c>
      <c r="I41" s="8">
        <f t="shared" si="2"/>
        <v>-100</v>
      </c>
      <c r="J41" s="9">
        <f t="shared" si="3"/>
        <v>-100</v>
      </c>
    </row>
    <row r="42" spans="1:10" ht="15">
      <c r="A42" s="10" t="s">
        <v>35</v>
      </c>
      <c r="B42" s="3">
        <v>1369.1</v>
      </c>
      <c r="C42" s="3">
        <v>492.10099999999994</v>
      </c>
      <c r="D42" s="3">
        <v>1861.2009999999998</v>
      </c>
      <c r="E42" s="3">
        <v>1127</v>
      </c>
      <c r="F42" s="3">
        <v>105</v>
      </c>
      <c r="G42" s="3">
        <v>1232</v>
      </c>
      <c r="H42" s="4">
        <f t="shared" si="1"/>
        <v>-17.683149514279446</v>
      </c>
      <c r="I42" s="4">
        <f t="shared" si="2"/>
        <v>-78.66291675895802</v>
      </c>
      <c r="J42" s="5">
        <f t="shared" si="3"/>
        <v>-33.80618213723289</v>
      </c>
    </row>
    <row r="43" spans="1:10" ht="15">
      <c r="A43" s="6" t="s">
        <v>36</v>
      </c>
      <c r="B43" s="7">
        <v>1353.702</v>
      </c>
      <c r="C43" s="7">
        <v>33.179</v>
      </c>
      <c r="D43" s="7">
        <v>1386.881</v>
      </c>
      <c r="E43" s="7">
        <v>1237</v>
      </c>
      <c r="F43" s="7">
        <v>0</v>
      </c>
      <c r="G43" s="7">
        <v>1237</v>
      </c>
      <c r="H43" s="8">
        <f t="shared" si="1"/>
        <v>-8.620952026369173</v>
      </c>
      <c r="I43" s="8">
        <f t="shared" si="2"/>
        <v>-100</v>
      </c>
      <c r="J43" s="9">
        <f t="shared" si="3"/>
        <v>-10.80705554405894</v>
      </c>
    </row>
    <row r="44" spans="1:10" ht="15">
      <c r="A44" s="10" t="s">
        <v>37</v>
      </c>
      <c r="B44" s="3">
        <v>1111.3160000000003</v>
      </c>
      <c r="C44" s="3">
        <v>9.081</v>
      </c>
      <c r="D44" s="3">
        <v>1120.3970000000002</v>
      </c>
      <c r="E44" s="3">
        <v>1374</v>
      </c>
      <c r="F44" s="3">
        <v>0</v>
      </c>
      <c r="G44" s="3">
        <v>1374</v>
      </c>
      <c r="H44" s="4">
        <f t="shared" si="1"/>
        <v>23.63720130008024</v>
      </c>
      <c r="I44" s="4">
        <f t="shared" si="2"/>
        <v>-100</v>
      </c>
      <c r="J44" s="5">
        <f t="shared" si="3"/>
        <v>22.63510166485628</v>
      </c>
    </row>
    <row r="45" spans="1:10" ht="15">
      <c r="A45" s="6" t="s">
        <v>69</v>
      </c>
      <c r="B45" s="7">
        <v>695.571</v>
      </c>
      <c r="C45" s="7">
        <v>25.392</v>
      </c>
      <c r="D45" s="7">
        <v>720.9630000000001</v>
      </c>
      <c r="E45" s="7">
        <v>841</v>
      </c>
      <c r="F45" s="7">
        <v>0</v>
      </c>
      <c r="G45" s="7">
        <v>841</v>
      </c>
      <c r="H45" s="8">
        <f t="shared" si="1"/>
        <v>20.907858435731214</v>
      </c>
      <c r="I45" s="8">
        <f t="shared" si="2"/>
        <v>-100</v>
      </c>
      <c r="J45" s="9">
        <f t="shared" si="3"/>
        <v>16.64953680008543</v>
      </c>
    </row>
    <row r="46" spans="1:10" ht="15">
      <c r="A46" s="10" t="s">
        <v>38</v>
      </c>
      <c r="B46" s="3">
        <v>731.794</v>
      </c>
      <c r="C46" s="3">
        <v>30.026</v>
      </c>
      <c r="D46" s="3">
        <v>761.8199999999999</v>
      </c>
      <c r="E46" s="3">
        <v>276</v>
      </c>
      <c r="F46" s="3">
        <v>39</v>
      </c>
      <c r="G46" s="3">
        <v>315</v>
      </c>
      <c r="H46" s="4">
        <f t="shared" si="1"/>
        <v>-62.28446803335365</v>
      </c>
      <c r="I46" s="4">
        <f t="shared" si="2"/>
        <v>29.88743089322587</v>
      </c>
      <c r="J46" s="5">
        <f t="shared" si="3"/>
        <v>-58.65164999606206</v>
      </c>
    </row>
    <row r="47" spans="1:10" ht="15">
      <c r="A47" s="6" t="s">
        <v>39</v>
      </c>
      <c r="B47" s="7">
        <v>1466.703</v>
      </c>
      <c r="C47" s="7">
        <v>97.155</v>
      </c>
      <c r="D47" s="7">
        <v>1563.858</v>
      </c>
      <c r="E47" s="7">
        <v>1209</v>
      </c>
      <c r="F47" s="7">
        <v>0</v>
      </c>
      <c r="G47" s="7">
        <v>1209</v>
      </c>
      <c r="H47" s="8">
        <f t="shared" si="1"/>
        <v>-17.570223828546062</v>
      </c>
      <c r="I47" s="8">
        <f t="shared" si="2"/>
        <v>-100</v>
      </c>
      <c r="J47" s="9">
        <f t="shared" si="3"/>
        <v>-22.691190632397568</v>
      </c>
    </row>
    <row r="48" spans="1:10" ht="15">
      <c r="A48" s="10" t="s">
        <v>40</v>
      </c>
      <c r="B48" s="3">
        <v>2402.419000000001</v>
      </c>
      <c r="C48" s="3">
        <v>607.42</v>
      </c>
      <c r="D48" s="3">
        <v>3009.839000000001</v>
      </c>
      <c r="E48" s="3">
        <v>2030</v>
      </c>
      <c r="F48" s="3">
        <v>306</v>
      </c>
      <c r="G48" s="3">
        <v>2336</v>
      </c>
      <c r="H48" s="4">
        <f t="shared" si="1"/>
        <v>-15.501833776705922</v>
      </c>
      <c r="I48" s="4">
        <f t="shared" si="2"/>
        <v>-49.62299562082249</v>
      </c>
      <c r="J48" s="5">
        <f t="shared" si="3"/>
        <v>-22.387875231864584</v>
      </c>
    </row>
    <row r="49" spans="1:10" ht="15">
      <c r="A49" s="6" t="s">
        <v>41</v>
      </c>
      <c r="B49" s="7">
        <v>74.71300000000001</v>
      </c>
      <c r="C49" s="7">
        <v>0</v>
      </c>
      <c r="D49" s="7">
        <v>74.71300000000001</v>
      </c>
      <c r="E49" s="7">
        <v>109</v>
      </c>
      <c r="F49" s="7">
        <v>0</v>
      </c>
      <c r="G49" s="7">
        <v>109</v>
      </c>
      <c r="H49" s="8">
        <f t="shared" si="1"/>
        <v>45.89161190154322</v>
      </c>
      <c r="I49" s="8">
        <f t="shared" si="2"/>
        <v>0</v>
      </c>
      <c r="J49" s="9">
        <f t="shared" si="3"/>
        <v>45.89161190154322</v>
      </c>
    </row>
    <row r="50" spans="1:10" ht="15">
      <c r="A50" s="10" t="s">
        <v>42</v>
      </c>
      <c r="B50" s="3">
        <v>217.86599999999999</v>
      </c>
      <c r="C50" s="3">
        <v>0</v>
      </c>
      <c r="D50" s="3">
        <v>217.86599999999999</v>
      </c>
      <c r="E50" s="3">
        <v>92</v>
      </c>
      <c r="F50" s="3">
        <v>0</v>
      </c>
      <c r="G50" s="3">
        <v>92</v>
      </c>
      <c r="H50" s="4">
        <f t="shared" si="1"/>
        <v>-57.772208605289485</v>
      </c>
      <c r="I50" s="4">
        <f t="shared" si="2"/>
        <v>0</v>
      </c>
      <c r="J50" s="5">
        <f t="shared" si="3"/>
        <v>-57.772208605289485</v>
      </c>
    </row>
    <row r="51" spans="1:10" ht="15">
      <c r="A51" s="6" t="s">
        <v>43</v>
      </c>
      <c r="B51" s="7">
        <v>758.892</v>
      </c>
      <c r="C51" s="7">
        <v>63.974000000000004</v>
      </c>
      <c r="D51" s="7">
        <v>822.8660000000001</v>
      </c>
      <c r="E51" s="7">
        <v>829</v>
      </c>
      <c r="F51" s="7">
        <v>7</v>
      </c>
      <c r="G51" s="7">
        <v>836</v>
      </c>
      <c r="H51" s="8">
        <f t="shared" si="1"/>
        <v>9.238205172804555</v>
      </c>
      <c r="I51" s="8">
        <f t="shared" si="2"/>
        <v>-89.05805483477663</v>
      </c>
      <c r="J51" s="9">
        <f t="shared" si="3"/>
        <v>1.5961286527818501</v>
      </c>
    </row>
    <row r="52" spans="1:10" ht="15">
      <c r="A52" s="10" t="s">
        <v>73</v>
      </c>
      <c r="B52" s="3">
        <v>1259.3560000000002</v>
      </c>
      <c r="C52" s="3">
        <v>142.48499999999999</v>
      </c>
      <c r="D52" s="3">
        <v>1401.8410000000001</v>
      </c>
      <c r="E52" s="3">
        <v>1265</v>
      </c>
      <c r="F52" s="3">
        <v>0</v>
      </c>
      <c r="G52" s="3">
        <v>1265</v>
      </c>
      <c r="H52" s="41">
        <f t="shared" si="1"/>
        <v>0.448165570339108</v>
      </c>
      <c r="I52" s="4">
        <f t="shared" si="2"/>
        <v>-100</v>
      </c>
      <c r="J52" s="5">
        <f t="shared" si="3"/>
        <v>-9.76152074308</v>
      </c>
    </row>
    <row r="53" spans="1:10" ht="15">
      <c r="A53" s="6" t="s">
        <v>44</v>
      </c>
      <c r="B53" s="7">
        <v>640.079</v>
      </c>
      <c r="C53" s="7">
        <v>0</v>
      </c>
      <c r="D53" s="7">
        <v>640.079</v>
      </c>
      <c r="E53" s="7">
        <v>1010</v>
      </c>
      <c r="F53" s="7">
        <v>0</v>
      </c>
      <c r="G53" s="7">
        <v>1010</v>
      </c>
      <c r="H53" s="8">
        <f t="shared" si="1"/>
        <v>57.79302242379457</v>
      </c>
      <c r="I53" s="8">
        <f t="shared" si="2"/>
        <v>0</v>
      </c>
      <c r="J53" s="9">
        <f t="shared" si="3"/>
        <v>57.79302242379457</v>
      </c>
    </row>
    <row r="54" spans="1:10" ht="15">
      <c r="A54" s="10" t="s">
        <v>70</v>
      </c>
      <c r="B54" s="3">
        <v>112.577</v>
      </c>
      <c r="C54" s="3">
        <v>624.771</v>
      </c>
      <c r="D54" s="3">
        <v>737.348</v>
      </c>
      <c r="E54" s="3">
        <v>0</v>
      </c>
      <c r="F54" s="3">
        <v>991</v>
      </c>
      <c r="G54" s="3">
        <v>991</v>
      </c>
      <c r="H54" s="4">
        <f t="shared" si="1"/>
        <v>-100</v>
      </c>
      <c r="I54" s="4">
        <f t="shared" si="2"/>
        <v>58.61811767831735</v>
      </c>
      <c r="J54" s="5">
        <f t="shared" si="3"/>
        <v>34.40058154358594</v>
      </c>
    </row>
    <row r="55" spans="1:10" ht="15">
      <c r="A55" s="6" t="s">
        <v>45</v>
      </c>
      <c r="B55" s="7">
        <v>0</v>
      </c>
      <c r="C55" s="7">
        <v>0</v>
      </c>
      <c r="D55" s="7">
        <v>0</v>
      </c>
      <c r="E55" s="7">
        <v>0</v>
      </c>
      <c r="F55" s="7">
        <v>0</v>
      </c>
      <c r="G55" s="7">
        <v>0</v>
      </c>
      <c r="H55" s="8">
        <f t="shared" si="1"/>
        <v>0</v>
      </c>
      <c r="I55" s="8">
        <f t="shared" si="2"/>
        <v>0</v>
      </c>
      <c r="J55" s="9">
        <f t="shared" si="3"/>
        <v>0</v>
      </c>
    </row>
    <row r="56" spans="1:10" ht="15">
      <c r="A56" s="10" t="s">
        <v>46</v>
      </c>
      <c r="B56" s="3">
        <v>50.70100000000001</v>
      </c>
      <c r="C56" s="3">
        <v>12.59</v>
      </c>
      <c r="D56" s="3">
        <v>63.29100000000001</v>
      </c>
      <c r="E56" s="3">
        <v>0</v>
      </c>
      <c r="F56" s="3">
        <v>0</v>
      </c>
      <c r="G56" s="3">
        <v>0</v>
      </c>
      <c r="H56" s="4">
        <f t="shared" si="1"/>
        <v>-100</v>
      </c>
      <c r="I56" s="4">
        <f t="shared" si="2"/>
        <v>-100</v>
      </c>
      <c r="J56" s="5">
        <f t="shared" si="3"/>
        <v>-100</v>
      </c>
    </row>
    <row r="57" spans="1:10" ht="15">
      <c r="A57" s="6" t="s">
        <v>47</v>
      </c>
      <c r="B57" s="7">
        <v>2633.667</v>
      </c>
      <c r="C57" s="7">
        <v>22.016</v>
      </c>
      <c r="D57" s="7">
        <v>2655.683</v>
      </c>
      <c r="E57" s="7">
        <v>3460</v>
      </c>
      <c r="F57" s="7">
        <v>0</v>
      </c>
      <c r="G57" s="7">
        <v>3460</v>
      </c>
      <c r="H57" s="8">
        <f t="shared" si="1"/>
        <v>31.375758590588713</v>
      </c>
      <c r="I57" s="8">
        <f t="shared" si="2"/>
        <v>-100</v>
      </c>
      <c r="J57" s="9">
        <f t="shared" si="3"/>
        <v>30.286634361104092</v>
      </c>
    </row>
    <row r="58" spans="1:10" ht="15">
      <c r="A58" s="10" t="s">
        <v>56</v>
      </c>
      <c r="B58" s="3">
        <v>81.32499999999999</v>
      </c>
      <c r="C58" s="3">
        <v>105.79899999999999</v>
      </c>
      <c r="D58" s="3">
        <v>187.12399999999997</v>
      </c>
      <c r="E58" s="3">
        <v>0</v>
      </c>
      <c r="F58" s="3">
        <v>1</v>
      </c>
      <c r="G58" s="3">
        <v>1</v>
      </c>
      <c r="H58" s="4">
        <f t="shared" si="1"/>
        <v>-100</v>
      </c>
      <c r="I58" s="4">
        <f t="shared" si="2"/>
        <v>-99.05481148215011</v>
      </c>
      <c r="J58" s="5">
        <f t="shared" si="3"/>
        <v>-99.46559500651973</v>
      </c>
    </row>
    <row r="59" spans="1:10" ht="15">
      <c r="A59" s="6" t="s">
        <v>57</v>
      </c>
      <c r="B59" s="7">
        <v>20.473</v>
      </c>
      <c r="C59" s="7">
        <v>0</v>
      </c>
      <c r="D59" s="7">
        <v>20.473</v>
      </c>
      <c r="E59" s="7">
        <v>0</v>
      </c>
      <c r="F59" s="7">
        <v>0</v>
      </c>
      <c r="G59" s="7">
        <v>0</v>
      </c>
      <c r="H59" s="8">
        <f t="shared" si="1"/>
        <v>-100</v>
      </c>
      <c r="I59" s="8">
        <f t="shared" si="2"/>
        <v>0</v>
      </c>
      <c r="J59" s="9">
        <f t="shared" si="3"/>
        <v>-100</v>
      </c>
    </row>
    <row r="60" spans="1:10" ht="15">
      <c r="A60" s="11" t="s">
        <v>48</v>
      </c>
      <c r="B60" s="22">
        <f aca="true" t="shared" si="4" ref="B60:G60">+B61-SUM(B6+B10+B32+B20+B58+B59+B5)</f>
        <v>92511.86799999996</v>
      </c>
      <c r="C60" s="22">
        <f t="shared" si="4"/>
        <v>288470.387</v>
      </c>
      <c r="D60" s="22">
        <f t="shared" si="4"/>
        <v>380982.25500000024</v>
      </c>
      <c r="E60" s="22">
        <f t="shared" si="4"/>
        <v>97468</v>
      </c>
      <c r="F60" s="22">
        <f t="shared" si="4"/>
        <v>319692</v>
      </c>
      <c r="G60" s="22">
        <f t="shared" si="4"/>
        <v>417160</v>
      </c>
      <c r="H60" s="23">
        <f>+_xlfn.IFERROR(((E60-B60)/B60)*100,0)</f>
        <v>5.357293185345737</v>
      </c>
      <c r="I60" s="23">
        <f t="shared" si="2"/>
        <v>10.823160506939665</v>
      </c>
      <c r="J60" s="23">
        <f t="shared" si="3"/>
        <v>9.495913398906135</v>
      </c>
    </row>
    <row r="61" spans="1:10" ht="15">
      <c r="A61" s="14" t="s">
        <v>49</v>
      </c>
      <c r="B61" s="24">
        <f aca="true" t="shared" si="5" ref="B61:G61">SUM(B4:B59)</f>
        <v>152821.41899999997</v>
      </c>
      <c r="C61" s="24">
        <f t="shared" si="5"/>
        <v>698467.0869999998</v>
      </c>
      <c r="D61" s="24">
        <f t="shared" si="5"/>
        <v>851288.506</v>
      </c>
      <c r="E61" s="24">
        <f t="shared" si="5"/>
        <v>159490</v>
      </c>
      <c r="F61" s="24">
        <f t="shared" si="5"/>
        <v>673752</v>
      </c>
      <c r="G61" s="24">
        <f t="shared" si="5"/>
        <v>833242</v>
      </c>
      <c r="H61" s="25">
        <f>+_xlfn.IFERROR(((E61-B61)/B61)*100,0)</f>
        <v>4.36364290008329</v>
      </c>
      <c r="I61" s="25">
        <f>+_xlfn.IFERROR(((F61-C61)/C61)*100,0)</f>
        <v>-3.5384755359274114</v>
      </c>
      <c r="J61" s="25">
        <f>+_xlfn.IFERROR(((G61-D61)/D61)*100,0)</f>
        <v>-2.119904811683203</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3" t="s">
        <v>71</v>
      </c>
      <c r="B65" s="53"/>
      <c r="C65" s="53"/>
      <c r="D65" s="53"/>
      <c r="E65" s="53"/>
      <c r="F65" s="53"/>
      <c r="G65" s="53"/>
      <c r="H65" s="53"/>
      <c r="I65" s="53"/>
      <c r="J65" s="53"/>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27" operator="equal">
      <formula>0</formula>
    </cfRule>
  </conditionalFormatting>
  <conditionalFormatting sqref="H4:J5">
    <cfRule type="cellIs" priority="5" dxfId="27" operator="equal">
      <formula>0</formula>
    </cfRule>
  </conditionalFormatting>
  <conditionalFormatting sqref="B4:G5">
    <cfRule type="cellIs" priority="6" dxfId="27" operator="equal">
      <formula>0</formula>
    </cfRule>
  </conditionalFormatting>
  <conditionalFormatting sqref="B6:G7">
    <cfRule type="cellIs" priority="4" dxfId="27" operator="equal">
      <formula>0</formula>
    </cfRule>
  </conditionalFormatting>
  <conditionalFormatting sqref="H6:J7">
    <cfRule type="cellIs" priority="3" dxfId="27" operator="equal">
      <formula>0</formula>
    </cfRule>
  </conditionalFormatting>
  <conditionalFormatting sqref="B8:G59">
    <cfRule type="cellIs" priority="2" dxfId="27"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Microsoft Office User</cp:lastModifiedBy>
  <cp:lastPrinted>2021-05-04T18:37:33Z</cp:lastPrinted>
  <dcterms:created xsi:type="dcterms:W3CDTF">2017-03-06T11:35:15Z</dcterms:created>
  <dcterms:modified xsi:type="dcterms:W3CDTF">2021-05-07T07:56:41Z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