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<sst xmlns="http://schemas.openxmlformats.org/spreadsheetml/2006/main" count="315" uniqueCount="82">
  <si>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</si>
  <si>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</si>
  <si>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</si>
  <si>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</si>
  <si>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</si>
  <si>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</si>
  <si>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</si>
  <si>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</si>
  <si>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</si>
  <si>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</si>
  <si>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</si>
  <si>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</si>
  <si>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</si>
  <si>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</si>
  <si>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</si>
  <si>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</si>
  <si>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</si>
  <si>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</si>
  <si>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</si>
  <si>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</si>
  <si>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</si>
  <si>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</si>
  <si>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</si>
  <si>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</si>
  <si>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</si>
  <si>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</si>
  <si>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</si>
  <si>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</si>
  <si>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</si>
  <si>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</si>
  <si>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</si>
  <si>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</si>
  <si>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</si>
  <si>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</si>
  <si>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</si>
  <si>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</si>
  <si>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</si>
  <si>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</si>
  <si>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</si>
  <si>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</si>
  <si>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</si>
  <si>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</si>
  <si>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</si>
  <si>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</si>
  <si>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</si>
  <si>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</si>
  <si>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</si>
  <si>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</si>
  <si>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</si>
  <si>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</si>
  <si>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</si>
  <si>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</si>
  <si>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</si>
  <si>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</si>
  <si>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</si>
  <si>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</si>
  <si>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</si>
  <si>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</si>
  <si>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</si>
  <si>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</si>
  <si>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</si>
  <si>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</si>
  <si>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</si>
  <si>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</si>
  <si>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</si>
  <si>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</si>
  <si>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</si>
  <si>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</si>
  <si>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</si>
  <si>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</si>
  <si>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</si>
  <si>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</si>
  <si>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</si>
  <si>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</si>
  <si>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 xml:space="preserve"> 2021/2020 (%)</t>
  </si>
  <si>
    <t>Erzincan Yıldırım Akbulut</t>
  </si>
  <si>
    <t xml:space="preserve">2020 TEMMUZ SONU
</t>
  </si>
  <si>
    <t>2021 TEMMUZ SONU
(Kesin Olmayan)</t>
  </si>
  <si>
    <t>TÜROB ÇALIŞMASI                                                                                                       TEKİL YOLCU SAYISI (DHMİ VERİLERİ / 2)</t>
  </si>
  <si>
    <t>2021/2020 Fark</t>
  </si>
  <si>
    <t>OCAK-TEMMUZ 2021 (212 GÜN)</t>
  </si>
  <si>
    <t>Ocak-Temmuz 2021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</si>
</sst>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7">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
      <b/>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2"/>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4">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3"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4"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5" fillId="16" borderId="19" xfId="56" applyNumberFormat="1" applyFont="1" applyFill="1" applyBorder="1" applyAlignment="1">
      <alignment horizontal="center" vertical="center"/>
    </xf>
    <xf numFmtId="165" fontId="45" fillId="16" borderId="18" xfId="56" applyNumberFormat="1" applyFont="1" applyFill="1" applyBorder="1" applyAlignment="1">
      <alignment horizontal="center" vertical="center"/>
    </xf>
    <xf numFmtId="165" fontId="45"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46" fillId="40" borderId="0" xfId="0" applyFont="1" applyFill="1" applyAlignment="1">
      <alignment horizontal="center" vertical="center" wrapText="1"/>
    </xf>
    <xf numFmtId="0" fontId="40" fillId="41" borderId="0" xfId="0" applyFont="1" applyFill="1" applyAlignment="1">
      <alignment horizontal="center" vertical="center" wrapText="1"/>
    </xf>
    <xf numFmtId="0" fontId="40" fillId="3" borderId="0" xfId="0" applyFont="1" applyFill="1" applyAlignment="1">
      <alignment horizontal="center" vertical="center" wrapText="1"/>
    </xf>
    <xf numFmtId="0" fontId="40" fillId="0" borderId="0" xfId="0" applyFont="1" applyAlignment="1">
      <alignment horizontal="center"/>
    </xf>
    <xf numFmtId="3" fontId="0" fillId="0" borderId="0" xfId="0" applyNumberFormat="1" applyAlignment="1">
      <alignment/>
    </xf>
    <xf numFmtId="3" fontId="0" fillId="13" borderId="0" xfId="0" applyNumberFormat="1" applyFill="1" applyAlignment="1">
      <alignment/>
    </xf>
    <xf numFmtId="3" fontId="0" fillId="3" borderId="0" xfId="0" applyNumberForma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O5" sqref="O5"/>
    </sheetView>
  </sheetViews>
  <sheetFormatPr defaultColWidth="9.140625" defaultRowHeight="15"/>
  <cols>
    <col min="1" max="1" width="41.140625" style="0" bestFit="1" customWidth="1"/>
    <col min="2" max="10" width="14.28125" style="0" customWidth="1"/>
    <col min="12" max="12" width="10.57421875" style="0" customWidth="1"/>
    <col min="13" max="13" width="10.28125" style="0" customWidth="1"/>
    <col min="14" max="14" width="11.140625" style="0" customWidth="1"/>
    <col min="15" max="15" width="11.28125" style="0" customWidth="1"/>
    <col min="16" max="16" width="10.57421875" style="0" customWidth="1"/>
    <col min="17" max="17" width="11.00390625" style="0" customWidth="1"/>
  </cols>
  <sheetData>
    <row r="1" spans="1:19" ht="25.5" customHeight="1">
      <c r="A1" s="51" t="s">
        <v>58</v>
      </c>
      <c r="B1" s="52"/>
      <c r="C1" s="52"/>
      <c r="D1" s="52"/>
      <c r="E1" s="52"/>
      <c r="F1" s="52"/>
      <c r="G1" s="52"/>
      <c r="H1" s="52"/>
      <c r="I1" s="52"/>
      <c r="J1" s="53"/>
      <c r="L1" s="67" t="s">
        <v>80</v>
      </c>
      <c r="M1" s="67"/>
      <c r="N1" s="67"/>
      <c r="O1" s="67"/>
      <c r="P1" s="67"/>
      <c r="Q1" s="67"/>
      <c r="R1" s="67"/>
      <c r="S1" s="67"/>
    </row>
    <row r="2" spans="1:19" ht="35.25" customHeight="1">
      <c r="A2" s="65" t="s">
        <v>1</v>
      </c>
      <c r="B2" s="56" t="s">
        <v>76</v>
      </c>
      <c r="C2" s="56"/>
      <c r="D2" s="56"/>
      <c r="E2" s="56" t="s">
        <v>77</v>
      </c>
      <c r="F2" s="56"/>
      <c r="G2" s="56"/>
      <c r="H2" s="57" t="s">
        <v>74</v>
      </c>
      <c r="I2" s="57"/>
      <c r="J2" s="58"/>
      <c r="L2" s="68" t="s">
        <v>78</v>
      </c>
      <c r="M2" s="68"/>
      <c r="N2" s="68"/>
      <c r="O2" s="68"/>
      <c r="P2" s="68"/>
      <c r="Q2" s="68"/>
      <c r="R2" s="69" t="s">
        <v>81</v>
      </c>
      <c r="S2" s="69"/>
    </row>
    <row r="3" spans="1:19" ht="15">
      <c r="A3" s="66"/>
      <c r="B3" s="1" t="s">
        <v>2</v>
      </c>
      <c r="C3" s="1" t="s">
        <v>3</v>
      </c>
      <c r="D3" s="1" t="s">
        <v>4</v>
      </c>
      <c r="E3" s="1" t="s">
        <v>2</v>
      </c>
      <c r="F3" s="1" t="s">
        <v>3</v>
      </c>
      <c r="G3" s="1" t="s">
        <v>4</v>
      </c>
      <c r="H3" s="1" t="s">
        <v>2</v>
      </c>
      <c r="I3" s="1" t="s">
        <v>3</v>
      </c>
      <c r="J3" s="2" t="s">
        <v>4</v>
      </c>
      <c r="L3" s="70">
        <v>2020</v>
      </c>
      <c r="M3" s="70"/>
      <c r="N3" s="70">
        <v>2021</v>
      </c>
      <c r="O3" s="70"/>
      <c r="P3" s="70" t="s">
        <v>79</v>
      </c>
      <c r="Q3" s="70"/>
      <c r="R3" s="69"/>
      <c r="S3" s="69"/>
    </row>
    <row r="4" spans="1:19" ht="15">
      <c r="A4" s="10" t="s">
        <v>5</v>
      </c>
      <c r="B4" s="3">
        <v>0</v>
      </c>
      <c r="C4" s="3">
        <v>0</v>
      </c>
      <c r="D4" s="3">
        <v>0</v>
      </c>
      <c r="E4" s="3">
        <v>0</v>
      </c>
      <c r="F4" s="3">
        <v>0</v>
      </c>
      <c r="G4" s="3">
        <v>0</v>
      </c>
      <c r="H4" s="4"/>
      <c r="I4" s="4"/>
      <c r="J4" s="5"/>
      <c r="L4" t="s">
        <v>2</v>
      </c>
      <c r="M4" t="s">
        <v>3</v>
      </c>
      <c r="N4" t="s">
        <v>2</v>
      </c>
      <c r="O4" t="s">
        <v>3</v>
      </c>
      <c r="P4" t="s">
        <v>2</v>
      </c>
      <c r="Q4" t="s">
        <v>3</v>
      </c>
      <c r="R4" t="s">
        <v>2</v>
      </c>
      <c r="S4" t="s">
        <v>3</v>
      </c>
    </row>
    <row r="5" spans="1:19" ht="15">
      <c r="A5" s="6" t="s">
        <v>68</v>
      </c>
      <c r="B5" s="7">
        <v>4399896</v>
      </c>
      <c r="C5" s="7">
        <v>9915366</v>
      </c>
      <c r="D5" s="7">
        <v>14315262</v>
      </c>
      <c r="E5" s="7">
        <v>4819049</v>
      </c>
      <c r="F5" s="7">
        <v>11589713</v>
      </c>
      <c r="G5" s="7">
        <v>16408762</v>
      </c>
      <c r="H5" s="8">
        <f>+_xlfn.IFERROR(((E5-B5)/B5)*100,0)</f>
        <v>9.52642971561146</v>
      </c>
      <c r="I5" s="8">
        <f>+_xlfn.IFERROR(((F5-C5)/C5)*100,0)</f>
        <v>16.886386241314742</v>
      </c>
      <c r="J5" s="9">
        <f>+_xlfn.IFERROR(((G5-D5)/D5)*100,0)</f>
        <v>14.624252074464303</v>
      </c>
      <c r="L5" s="71">
        <f>B5/2</f>
        <v>2199948</v>
      </c>
      <c r="M5" s="71">
        <f>C5/2</f>
        <v>4957683</v>
      </c>
      <c r="N5" s="71">
        <f>E5/2</f>
        <v>2409524.5</v>
      </c>
      <c r="O5" s="71">
        <f>F5/2</f>
        <v>5794856.5</v>
      </c>
      <c r="P5" s="71">
        <f>N5-L5</f>
        <v>209576.5</v>
      </c>
      <c r="Q5" s="71">
        <f>O5-M5</f>
        <v>837173.5</v>
      </c>
      <c r="R5" s="71">
        <f>N5/212</f>
        <v>11365.681603773584</v>
      </c>
      <c r="S5" s="71">
        <f>O5/212</f>
        <v>27334.228773584906</v>
      </c>
    </row>
    <row r="6" spans="1:19" ht="15">
      <c r="A6" s="10" t="s">
        <v>52</v>
      </c>
      <c r="B6" s="3">
        <v>5732864</v>
      </c>
      <c r="C6" s="3">
        <v>3045836</v>
      </c>
      <c r="D6" s="3">
        <v>8778700</v>
      </c>
      <c r="E6" s="3">
        <v>8197373</v>
      </c>
      <c r="F6" s="3">
        <v>3614348</v>
      </c>
      <c r="G6" s="3">
        <v>11811721</v>
      </c>
      <c r="H6" s="4">
        <f aca="true" t="shared" si="0" ref="H6:H59">+_xlfn.IFERROR(((E6-B6)/B6)*100,0)</f>
        <v>42.989141204117175</v>
      </c>
      <c r="I6" s="4">
        <f aca="true" t="shared" si="1" ref="I6:I59">+_xlfn.IFERROR(((F6-C6)/C6)*100,0)</f>
        <v>18.665220320463742</v>
      </c>
      <c r="J6" s="5">
        <f aca="true" t="shared" si="2" ref="J6:J59">+_xlfn.IFERROR(((G6-D6)/D6)*100,0)</f>
        <v>34.549773884515936</v>
      </c>
      <c r="L6" s="71">
        <f aca="true" t="shared" si="3" ref="L6:M61">B6/2</f>
        <v>2866432</v>
      </c>
      <c r="M6" s="71">
        <f t="shared" si="3"/>
        <v>1522918</v>
      </c>
      <c r="N6" s="71">
        <f aca="true" t="shared" si="4" ref="N6:O61">E6/2</f>
        <v>4098686.5</v>
      </c>
      <c r="O6" s="71">
        <f t="shared" si="4"/>
        <v>1807174</v>
      </c>
      <c r="P6" s="71">
        <f aca="true" t="shared" si="5" ref="P6:Q61">N6-L6</f>
        <v>1232254.5</v>
      </c>
      <c r="Q6" s="71">
        <f t="shared" si="5"/>
        <v>284256</v>
      </c>
      <c r="R6" s="71">
        <f aca="true" t="shared" si="6" ref="R6:R59">N6/212</f>
        <v>19333.42688679245</v>
      </c>
      <c r="S6" s="71">
        <f aca="true" t="shared" si="7" ref="S6:S59">O6/212</f>
        <v>8524.405660377359</v>
      </c>
    </row>
    <row r="7" spans="1:19" ht="15">
      <c r="A7" s="6" t="s">
        <v>6</v>
      </c>
      <c r="B7" s="7">
        <v>2688339</v>
      </c>
      <c r="C7" s="7">
        <v>510235</v>
      </c>
      <c r="D7" s="7">
        <v>3198574</v>
      </c>
      <c r="E7" s="7">
        <v>2835202</v>
      </c>
      <c r="F7" s="7">
        <v>482646</v>
      </c>
      <c r="G7" s="7">
        <v>3317848</v>
      </c>
      <c r="H7" s="8">
        <f t="shared" si="0"/>
        <v>5.46296430621287</v>
      </c>
      <c r="I7" s="8">
        <f t="shared" si="1"/>
        <v>-5.407116328750478</v>
      </c>
      <c r="J7" s="9">
        <f t="shared" si="2"/>
        <v>3.728974224138631</v>
      </c>
      <c r="L7" s="71">
        <f t="shared" si="3"/>
        <v>1344169.5</v>
      </c>
      <c r="M7" s="71">
        <f t="shared" si="3"/>
        <v>255117.5</v>
      </c>
      <c r="N7" s="71">
        <f t="shared" si="4"/>
        <v>1417601</v>
      </c>
      <c r="O7" s="71">
        <f t="shared" si="4"/>
        <v>241323</v>
      </c>
      <c r="P7" s="71">
        <f t="shared" si="5"/>
        <v>73431.5</v>
      </c>
      <c r="Q7" s="71">
        <f t="shared" si="5"/>
        <v>-13794.5</v>
      </c>
      <c r="R7" s="71">
        <f t="shared" si="6"/>
        <v>6686.797169811321</v>
      </c>
      <c r="S7" s="71">
        <f t="shared" si="7"/>
        <v>1138.316037735849</v>
      </c>
    </row>
    <row r="8" spans="1:19" ht="15">
      <c r="A8" s="10" t="s">
        <v>7</v>
      </c>
      <c r="B8" s="3">
        <v>2468900</v>
      </c>
      <c r="C8" s="3">
        <v>506711</v>
      </c>
      <c r="D8" s="3">
        <v>2975611</v>
      </c>
      <c r="E8" s="3">
        <v>2875215</v>
      </c>
      <c r="F8" s="3">
        <v>632654</v>
      </c>
      <c r="G8" s="3">
        <v>3507869</v>
      </c>
      <c r="H8" s="4">
        <f t="shared" si="0"/>
        <v>16.457329174936206</v>
      </c>
      <c r="I8" s="4">
        <f t="shared" si="1"/>
        <v>24.85499624046054</v>
      </c>
      <c r="J8" s="5">
        <f t="shared" si="2"/>
        <v>17.887351538894027</v>
      </c>
      <c r="L8" s="71">
        <f t="shared" si="3"/>
        <v>1234450</v>
      </c>
      <c r="M8" s="71">
        <f t="shared" si="3"/>
        <v>253355.5</v>
      </c>
      <c r="N8" s="71">
        <f t="shared" si="4"/>
        <v>1437607.5</v>
      </c>
      <c r="O8" s="71">
        <f t="shared" si="4"/>
        <v>316327</v>
      </c>
      <c r="P8" s="71">
        <f t="shared" si="5"/>
        <v>203157.5</v>
      </c>
      <c r="Q8" s="71">
        <f t="shared" si="5"/>
        <v>62971.5</v>
      </c>
      <c r="R8" s="71">
        <f t="shared" si="6"/>
        <v>6781.167452830188</v>
      </c>
      <c r="S8" s="71">
        <f t="shared" si="7"/>
        <v>1492.1084905660377</v>
      </c>
    </row>
    <row r="9" spans="1:19" ht="15">
      <c r="A9" s="6" t="s">
        <v>8</v>
      </c>
      <c r="B9" s="7">
        <v>1666469</v>
      </c>
      <c r="C9" s="7">
        <v>1408394</v>
      </c>
      <c r="D9" s="7">
        <v>3074863</v>
      </c>
      <c r="E9" s="7">
        <v>2265036</v>
      </c>
      <c r="F9" s="7">
        <v>5854847</v>
      </c>
      <c r="G9" s="7">
        <v>8119883</v>
      </c>
      <c r="H9" s="8">
        <f t="shared" si="0"/>
        <v>35.91827990799709</v>
      </c>
      <c r="I9" s="8">
        <f t="shared" si="1"/>
        <v>315.7108735197679</v>
      </c>
      <c r="J9" s="9">
        <f t="shared" si="2"/>
        <v>164.07300097597843</v>
      </c>
      <c r="L9" s="71">
        <f t="shared" si="3"/>
        <v>833234.5</v>
      </c>
      <c r="M9" s="71">
        <f t="shared" si="3"/>
        <v>704197</v>
      </c>
      <c r="N9" s="71">
        <f t="shared" si="4"/>
        <v>1132518</v>
      </c>
      <c r="O9" s="71">
        <f t="shared" si="4"/>
        <v>2927423.5</v>
      </c>
      <c r="P9" s="71">
        <f t="shared" si="5"/>
        <v>299283.5</v>
      </c>
      <c r="Q9" s="71">
        <f t="shared" si="5"/>
        <v>2223226.5</v>
      </c>
      <c r="R9" s="71">
        <f t="shared" si="6"/>
        <v>5342.066037735849</v>
      </c>
      <c r="S9" s="71">
        <f t="shared" si="7"/>
        <v>13808.60141509434</v>
      </c>
    </row>
    <row r="10" spans="1:19" ht="15">
      <c r="A10" s="10" t="s">
        <v>53</v>
      </c>
      <c r="B10" s="3">
        <v>104487</v>
      </c>
      <c r="C10" s="3">
        <v>10229</v>
      </c>
      <c r="D10" s="3">
        <v>114716</v>
      </c>
      <c r="E10" s="3">
        <v>178904</v>
      </c>
      <c r="F10" s="3">
        <v>82788</v>
      </c>
      <c r="G10" s="3">
        <v>261692</v>
      </c>
      <c r="H10" s="4">
        <f t="shared" si="0"/>
        <v>71.22130025744829</v>
      </c>
      <c r="I10" s="4">
        <f t="shared" si="1"/>
        <v>709.3459771238635</v>
      </c>
      <c r="J10" s="5">
        <f t="shared" si="2"/>
        <v>128.12162209282053</v>
      </c>
      <c r="L10" s="71">
        <f t="shared" si="3"/>
        <v>52243.5</v>
      </c>
      <c r="M10" s="71">
        <f t="shared" si="3"/>
        <v>5114.5</v>
      </c>
      <c r="N10" s="71">
        <f t="shared" si="4"/>
        <v>89452</v>
      </c>
      <c r="O10" s="71">
        <f t="shared" si="4"/>
        <v>41394</v>
      </c>
      <c r="P10" s="71">
        <f t="shared" si="5"/>
        <v>37208.5</v>
      </c>
      <c r="Q10" s="71">
        <f t="shared" si="5"/>
        <v>36279.5</v>
      </c>
      <c r="R10" s="71">
        <f t="shared" si="6"/>
        <v>421.9433962264151</v>
      </c>
      <c r="S10" s="71">
        <f t="shared" si="7"/>
        <v>195.25471698113208</v>
      </c>
    </row>
    <row r="11" spans="1:19" ht="15">
      <c r="A11" s="6" t="s">
        <v>9</v>
      </c>
      <c r="B11" s="7">
        <v>297982</v>
      </c>
      <c r="C11" s="7">
        <v>51603</v>
      </c>
      <c r="D11" s="7">
        <v>349585</v>
      </c>
      <c r="E11" s="7">
        <v>707878</v>
      </c>
      <c r="F11" s="7">
        <v>276522</v>
      </c>
      <c r="G11" s="7">
        <v>984400</v>
      </c>
      <c r="H11" s="8">
        <f t="shared" si="0"/>
        <v>137.55730211891995</v>
      </c>
      <c r="I11" s="8">
        <f t="shared" si="1"/>
        <v>435.86419394221264</v>
      </c>
      <c r="J11" s="9">
        <f t="shared" si="2"/>
        <v>181.59102936338803</v>
      </c>
      <c r="L11" s="71">
        <f t="shared" si="3"/>
        <v>148991</v>
      </c>
      <c r="M11" s="71">
        <f t="shared" si="3"/>
        <v>25801.5</v>
      </c>
      <c r="N11" s="71">
        <f t="shared" si="4"/>
        <v>353939</v>
      </c>
      <c r="O11" s="71">
        <f t="shared" si="4"/>
        <v>138261</v>
      </c>
      <c r="P11" s="71">
        <f t="shared" si="5"/>
        <v>204948</v>
      </c>
      <c r="Q11" s="71">
        <f t="shared" si="5"/>
        <v>112459.5</v>
      </c>
      <c r="R11" s="71">
        <f t="shared" si="6"/>
        <v>1669.5235849056603</v>
      </c>
      <c r="S11" s="71">
        <f t="shared" si="7"/>
        <v>652.1745283018868</v>
      </c>
    </row>
    <row r="12" spans="1:19" ht="15">
      <c r="A12" s="10" t="s">
        <v>10</v>
      </c>
      <c r="B12" s="3">
        <v>423683</v>
      </c>
      <c r="C12" s="3">
        <v>35507</v>
      </c>
      <c r="D12" s="3">
        <v>459190</v>
      </c>
      <c r="E12" s="3">
        <v>936540</v>
      </c>
      <c r="F12" s="3">
        <v>411219</v>
      </c>
      <c r="G12" s="3">
        <v>1347759</v>
      </c>
      <c r="H12" s="4">
        <f t="shared" si="0"/>
        <v>121.04733963836169</v>
      </c>
      <c r="I12" s="4">
        <f t="shared" si="1"/>
        <v>1058.1350156307208</v>
      </c>
      <c r="J12" s="5">
        <f t="shared" si="2"/>
        <v>193.50791611315577</v>
      </c>
      <c r="L12" s="71">
        <f t="shared" si="3"/>
        <v>211841.5</v>
      </c>
      <c r="M12" s="71">
        <f t="shared" si="3"/>
        <v>17753.5</v>
      </c>
      <c r="N12" s="71">
        <f t="shared" si="4"/>
        <v>468270</v>
      </c>
      <c r="O12" s="71">
        <f t="shared" si="4"/>
        <v>205609.5</v>
      </c>
      <c r="P12" s="71">
        <f t="shared" si="5"/>
        <v>256428.5</v>
      </c>
      <c r="Q12" s="71">
        <f t="shared" si="5"/>
        <v>187856</v>
      </c>
      <c r="R12" s="71">
        <f t="shared" si="6"/>
        <v>2208.8207547169814</v>
      </c>
      <c r="S12" s="71">
        <f t="shared" si="7"/>
        <v>969.8561320754717</v>
      </c>
    </row>
    <row r="13" spans="1:19" ht="15">
      <c r="A13" s="6" t="s">
        <v>11</v>
      </c>
      <c r="B13" s="7">
        <v>1252441</v>
      </c>
      <c r="C13" s="7">
        <v>157740</v>
      </c>
      <c r="D13" s="7">
        <v>1410181</v>
      </c>
      <c r="E13" s="7">
        <v>1487804</v>
      </c>
      <c r="F13" s="7">
        <v>121892</v>
      </c>
      <c r="G13" s="7">
        <v>1609696</v>
      </c>
      <c r="H13" s="8">
        <f t="shared" si="0"/>
        <v>18.792342313929357</v>
      </c>
      <c r="I13" s="8">
        <f t="shared" si="1"/>
        <v>-22.726004818055028</v>
      </c>
      <c r="J13" s="9">
        <f t="shared" si="2"/>
        <v>14.1481838147018</v>
      </c>
      <c r="L13" s="71">
        <f t="shared" si="3"/>
        <v>626220.5</v>
      </c>
      <c r="M13" s="71">
        <f t="shared" si="3"/>
        <v>78870</v>
      </c>
      <c r="N13" s="71">
        <f t="shared" si="4"/>
        <v>743902</v>
      </c>
      <c r="O13" s="71">
        <f t="shared" si="4"/>
        <v>60946</v>
      </c>
      <c r="P13" s="71">
        <f t="shared" si="5"/>
        <v>117681.5</v>
      </c>
      <c r="Q13" s="71">
        <f t="shared" si="5"/>
        <v>-17924</v>
      </c>
      <c r="R13" s="71">
        <f t="shared" si="6"/>
        <v>3508.9716981132074</v>
      </c>
      <c r="S13" s="71">
        <f t="shared" si="7"/>
        <v>287.4811320754717</v>
      </c>
    </row>
    <row r="14" spans="1:19" ht="15">
      <c r="A14" s="10" t="s">
        <v>12</v>
      </c>
      <c r="B14" s="3">
        <v>907096</v>
      </c>
      <c r="C14" s="3">
        <v>28125</v>
      </c>
      <c r="D14" s="3">
        <v>935221</v>
      </c>
      <c r="E14" s="3">
        <v>1155201</v>
      </c>
      <c r="F14" s="3">
        <v>80781</v>
      </c>
      <c r="G14" s="3">
        <v>1235982</v>
      </c>
      <c r="H14" s="4">
        <f t="shared" si="0"/>
        <v>27.351570285835237</v>
      </c>
      <c r="I14" s="4">
        <f t="shared" si="1"/>
        <v>187.22133333333332</v>
      </c>
      <c r="J14" s="5">
        <f t="shared" si="2"/>
        <v>32.159350570613796</v>
      </c>
      <c r="L14" s="71">
        <f t="shared" si="3"/>
        <v>453548</v>
      </c>
      <c r="M14" s="71">
        <f t="shared" si="3"/>
        <v>14062.5</v>
      </c>
      <c r="N14" s="71">
        <f t="shared" si="4"/>
        <v>577600.5</v>
      </c>
      <c r="O14" s="71">
        <f t="shared" si="4"/>
        <v>40390.5</v>
      </c>
      <c r="P14" s="71">
        <f t="shared" si="5"/>
        <v>124052.5</v>
      </c>
      <c r="Q14" s="71">
        <f t="shared" si="5"/>
        <v>26328</v>
      </c>
      <c r="R14" s="71">
        <f t="shared" si="6"/>
        <v>2724.5306603773583</v>
      </c>
      <c r="S14" s="71">
        <f t="shared" si="7"/>
        <v>190.52122641509433</v>
      </c>
    </row>
    <row r="15" spans="1:19" ht="15">
      <c r="A15" s="6" t="s">
        <v>13</v>
      </c>
      <c r="B15" s="7">
        <v>278258</v>
      </c>
      <c r="C15" s="7">
        <v>1894</v>
      </c>
      <c r="D15" s="7">
        <v>280152</v>
      </c>
      <c r="E15" s="7">
        <v>417830</v>
      </c>
      <c r="F15" s="7">
        <v>1931</v>
      </c>
      <c r="G15" s="7">
        <v>419761</v>
      </c>
      <c r="H15" s="8">
        <f t="shared" si="0"/>
        <v>50.15920476679916</v>
      </c>
      <c r="I15" s="8">
        <f t="shared" si="1"/>
        <v>1.9535374868004225</v>
      </c>
      <c r="J15" s="9">
        <f t="shared" si="2"/>
        <v>49.83330477740655</v>
      </c>
      <c r="L15" s="71">
        <f t="shared" si="3"/>
        <v>139129</v>
      </c>
      <c r="M15" s="71">
        <f t="shared" si="3"/>
        <v>947</v>
      </c>
      <c r="N15" s="71">
        <f t="shared" si="4"/>
        <v>208915</v>
      </c>
      <c r="O15" s="71">
        <f t="shared" si="4"/>
        <v>965.5</v>
      </c>
      <c r="P15" s="71">
        <f t="shared" si="5"/>
        <v>69786</v>
      </c>
      <c r="Q15" s="71">
        <f t="shared" si="5"/>
        <v>18.5</v>
      </c>
      <c r="R15" s="71">
        <f t="shared" si="6"/>
        <v>985.4481132075472</v>
      </c>
      <c r="S15" s="71">
        <f t="shared" si="7"/>
        <v>4.554245283018868</v>
      </c>
    </row>
    <row r="16" spans="1:19" ht="15">
      <c r="A16" s="10" t="s">
        <v>14</v>
      </c>
      <c r="B16" s="3">
        <v>662487</v>
      </c>
      <c r="C16" s="3">
        <v>86985</v>
      </c>
      <c r="D16" s="3">
        <v>749472</v>
      </c>
      <c r="E16" s="3">
        <v>819223</v>
      </c>
      <c r="F16" s="3">
        <v>46925</v>
      </c>
      <c r="G16" s="3">
        <v>866148</v>
      </c>
      <c r="H16" s="4">
        <f t="shared" si="0"/>
        <v>23.658728397689313</v>
      </c>
      <c r="I16" s="4">
        <f t="shared" si="1"/>
        <v>-46.05391734207047</v>
      </c>
      <c r="J16" s="5">
        <f t="shared" si="2"/>
        <v>15.567759702830793</v>
      </c>
      <c r="L16" s="71">
        <f t="shared" si="3"/>
        <v>331243.5</v>
      </c>
      <c r="M16" s="71">
        <f t="shared" si="3"/>
        <v>43492.5</v>
      </c>
      <c r="N16" s="71">
        <f t="shared" si="4"/>
        <v>409611.5</v>
      </c>
      <c r="O16" s="71">
        <f t="shared" si="4"/>
        <v>23462.5</v>
      </c>
      <c r="P16" s="71">
        <f t="shared" si="5"/>
        <v>78368</v>
      </c>
      <c r="Q16" s="71">
        <f t="shared" si="5"/>
        <v>-20030</v>
      </c>
      <c r="R16" s="71">
        <f t="shared" si="6"/>
        <v>1932.129716981132</v>
      </c>
      <c r="S16" s="71">
        <f t="shared" si="7"/>
        <v>110.67216981132076</v>
      </c>
    </row>
    <row r="17" spans="1:19" ht="15">
      <c r="A17" s="6" t="s">
        <v>15</v>
      </c>
      <c r="B17" s="7">
        <v>75566</v>
      </c>
      <c r="C17" s="7">
        <v>1295</v>
      </c>
      <c r="D17" s="7">
        <v>76861</v>
      </c>
      <c r="E17" s="7">
        <v>62842</v>
      </c>
      <c r="F17" s="7">
        <v>0</v>
      </c>
      <c r="G17" s="7">
        <v>62842</v>
      </c>
      <c r="H17" s="8">
        <f t="shared" si="0"/>
        <v>-16.83826059338856</v>
      </c>
      <c r="I17" s="8">
        <f t="shared" si="1"/>
        <v>-100</v>
      </c>
      <c r="J17" s="9">
        <f t="shared" si="2"/>
        <v>-18.239419211303524</v>
      </c>
      <c r="L17" s="71">
        <f t="shared" si="3"/>
        <v>37783</v>
      </c>
      <c r="M17" s="71">
        <f t="shared" si="3"/>
        <v>647.5</v>
      </c>
      <c r="N17" s="71">
        <f t="shared" si="4"/>
        <v>31421</v>
      </c>
      <c r="O17" s="71">
        <f t="shared" si="4"/>
        <v>0</v>
      </c>
      <c r="P17" s="71">
        <f t="shared" si="5"/>
        <v>-6362</v>
      </c>
      <c r="Q17" s="71">
        <f t="shared" si="5"/>
        <v>-647.5</v>
      </c>
      <c r="R17" s="71">
        <f t="shared" si="6"/>
        <v>148.21226415094338</v>
      </c>
      <c r="S17" s="71">
        <f t="shared" si="7"/>
        <v>0</v>
      </c>
    </row>
    <row r="18" spans="1:19" ht="15">
      <c r="A18" s="10" t="s">
        <v>16</v>
      </c>
      <c r="B18" s="3">
        <v>107005</v>
      </c>
      <c r="C18" s="3">
        <v>367</v>
      </c>
      <c r="D18" s="3">
        <v>107372</v>
      </c>
      <c r="E18" s="3">
        <v>130703</v>
      </c>
      <c r="F18" s="3">
        <v>0</v>
      </c>
      <c r="G18" s="3">
        <v>130703</v>
      </c>
      <c r="H18" s="4">
        <f t="shared" si="0"/>
        <v>22.146628662212045</v>
      </c>
      <c r="I18" s="4">
        <f t="shared" si="1"/>
        <v>-100</v>
      </c>
      <c r="J18" s="5">
        <f t="shared" si="2"/>
        <v>21.729128636888575</v>
      </c>
      <c r="L18" s="71">
        <f t="shared" si="3"/>
        <v>53502.5</v>
      </c>
      <c r="M18" s="71">
        <f t="shared" si="3"/>
        <v>183.5</v>
      </c>
      <c r="N18" s="71">
        <f t="shared" si="4"/>
        <v>65351.5</v>
      </c>
      <c r="O18" s="71">
        <f t="shared" si="4"/>
        <v>0</v>
      </c>
      <c r="P18" s="71">
        <f t="shared" si="5"/>
        <v>11849</v>
      </c>
      <c r="Q18" s="71">
        <f t="shared" si="5"/>
        <v>-183.5</v>
      </c>
      <c r="R18" s="71">
        <f t="shared" si="6"/>
        <v>308.2617924528302</v>
      </c>
      <c r="S18" s="71">
        <f t="shared" si="7"/>
        <v>0</v>
      </c>
    </row>
    <row r="19" spans="1:19" ht="15">
      <c r="A19" s="6" t="s">
        <v>17</v>
      </c>
      <c r="B19" s="7">
        <v>48092</v>
      </c>
      <c r="C19" s="7">
        <v>3512</v>
      </c>
      <c r="D19" s="7">
        <v>51604</v>
      </c>
      <c r="E19" s="7">
        <v>45634</v>
      </c>
      <c r="F19" s="7">
        <v>9059</v>
      </c>
      <c r="G19" s="7">
        <v>54693</v>
      </c>
      <c r="H19" s="8">
        <f t="shared" si="0"/>
        <v>-5.111037178740747</v>
      </c>
      <c r="I19" s="8">
        <f t="shared" si="1"/>
        <v>157.94419134396355</v>
      </c>
      <c r="J19" s="9">
        <f t="shared" si="2"/>
        <v>5.985970079838772</v>
      </c>
      <c r="L19" s="71">
        <f t="shared" si="3"/>
        <v>24046</v>
      </c>
      <c r="M19" s="71">
        <f t="shared" si="3"/>
        <v>1756</v>
      </c>
      <c r="N19" s="71">
        <f t="shared" si="4"/>
        <v>22817</v>
      </c>
      <c r="O19" s="71">
        <f t="shared" si="4"/>
        <v>4529.5</v>
      </c>
      <c r="P19" s="71">
        <f t="shared" si="5"/>
        <v>-1229</v>
      </c>
      <c r="Q19" s="71">
        <f t="shared" si="5"/>
        <v>2773.5</v>
      </c>
      <c r="R19" s="71">
        <f t="shared" si="6"/>
        <v>107.62735849056604</v>
      </c>
      <c r="S19" s="71">
        <f t="shared" si="7"/>
        <v>21.36556603773585</v>
      </c>
    </row>
    <row r="20" spans="1:19" ht="15">
      <c r="A20" s="10" t="s">
        <v>54</v>
      </c>
      <c r="B20" s="3">
        <v>0</v>
      </c>
      <c r="C20" s="3">
        <v>0</v>
      </c>
      <c r="D20" s="3">
        <v>0</v>
      </c>
      <c r="E20" s="3">
        <v>0</v>
      </c>
      <c r="F20" s="3">
        <v>0</v>
      </c>
      <c r="G20" s="3">
        <v>0</v>
      </c>
      <c r="H20" s="4">
        <f t="shared" si="0"/>
        <v>0</v>
      </c>
      <c r="I20" s="4">
        <f t="shared" si="1"/>
        <v>0</v>
      </c>
      <c r="J20" s="5">
        <f t="shared" si="2"/>
        <v>0</v>
      </c>
      <c r="L20" s="71">
        <f t="shared" si="3"/>
        <v>0</v>
      </c>
      <c r="M20" s="71">
        <f t="shared" si="3"/>
        <v>0</v>
      </c>
      <c r="N20" s="71">
        <f t="shared" si="4"/>
        <v>0</v>
      </c>
      <c r="O20" s="71">
        <f t="shared" si="4"/>
        <v>0</v>
      </c>
      <c r="P20" s="71">
        <f t="shared" si="5"/>
        <v>0</v>
      </c>
      <c r="Q20" s="71">
        <f t="shared" si="5"/>
        <v>0</v>
      </c>
      <c r="R20" s="71">
        <f t="shared" si="6"/>
        <v>0</v>
      </c>
      <c r="S20" s="71">
        <f t="shared" si="7"/>
        <v>0</v>
      </c>
    </row>
    <row r="21" spans="1:19" ht="15">
      <c r="A21" s="6" t="s">
        <v>18</v>
      </c>
      <c r="B21" s="7">
        <v>66292</v>
      </c>
      <c r="C21" s="7">
        <v>3953</v>
      </c>
      <c r="D21" s="7">
        <v>70245</v>
      </c>
      <c r="E21" s="7">
        <v>123307</v>
      </c>
      <c r="F21" s="7">
        <v>1492</v>
      </c>
      <c r="G21" s="7">
        <v>124799</v>
      </c>
      <c r="H21" s="8">
        <f t="shared" si="0"/>
        <v>86.00585289326013</v>
      </c>
      <c r="I21" s="8">
        <f t="shared" si="1"/>
        <v>-62.256514039969645</v>
      </c>
      <c r="J21" s="9">
        <f t="shared" si="2"/>
        <v>77.66246707950744</v>
      </c>
      <c r="L21" s="71">
        <f t="shared" si="3"/>
        <v>33146</v>
      </c>
      <c r="M21" s="71">
        <f t="shared" si="3"/>
        <v>1976.5</v>
      </c>
      <c r="N21" s="71">
        <f t="shared" si="4"/>
        <v>61653.5</v>
      </c>
      <c r="O21" s="71">
        <f t="shared" si="4"/>
        <v>746</v>
      </c>
      <c r="P21" s="71">
        <f t="shared" si="5"/>
        <v>28507.5</v>
      </c>
      <c r="Q21" s="71">
        <f t="shared" si="5"/>
        <v>-1230.5</v>
      </c>
      <c r="R21" s="71">
        <f t="shared" si="6"/>
        <v>290.8183962264151</v>
      </c>
      <c r="S21" s="71">
        <f t="shared" si="7"/>
        <v>3.518867924528302</v>
      </c>
    </row>
    <row r="22" spans="1:19" ht="15">
      <c r="A22" s="10" t="s">
        <v>19</v>
      </c>
      <c r="B22" s="3">
        <v>0</v>
      </c>
      <c r="C22" s="3">
        <v>0</v>
      </c>
      <c r="D22" s="3">
        <v>0</v>
      </c>
      <c r="E22" s="3">
        <v>0</v>
      </c>
      <c r="F22" s="3">
        <v>0</v>
      </c>
      <c r="G22" s="3">
        <v>0</v>
      </c>
      <c r="H22" s="4">
        <f t="shared" si="0"/>
        <v>0</v>
      </c>
      <c r="I22" s="4">
        <f t="shared" si="1"/>
        <v>0</v>
      </c>
      <c r="J22" s="5">
        <f t="shared" si="2"/>
        <v>0</v>
      </c>
      <c r="L22" s="71">
        <f t="shared" si="3"/>
        <v>0</v>
      </c>
      <c r="M22" s="71">
        <f t="shared" si="3"/>
        <v>0</v>
      </c>
      <c r="N22" s="71">
        <f t="shared" si="4"/>
        <v>0</v>
      </c>
      <c r="O22" s="71">
        <f t="shared" si="4"/>
        <v>0</v>
      </c>
      <c r="P22" s="71">
        <f t="shared" si="5"/>
        <v>0</v>
      </c>
      <c r="Q22" s="71">
        <f t="shared" si="5"/>
        <v>0</v>
      </c>
      <c r="R22" s="71">
        <f t="shared" si="6"/>
        <v>0</v>
      </c>
      <c r="S22" s="71">
        <f t="shared" si="7"/>
        <v>0</v>
      </c>
    </row>
    <row r="23" spans="1:19" ht="15">
      <c r="A23" s="6" t="s">
        <v>20</v>
      </c>
      <c r="B23" s="7">
        <v>174654</v>
      </c>
      <c r="C23" s="7">
        <v>1153</v>
      </c>
      <c r="D23" s="7">
        <v>175807</v>
      </c>
      <c r="E23" s="7">
        <v>307125</v>
      </c>
      <c r="F23" s="7">
        <v>0</v>
      </c>
      <c r="G23" s="7">
        <v>307125</v>
      </c>
      <c r="H23" s="8">
        <f t="shared" si="0"/>
        <v>75.84767597650212</v>
      </c>
      <c r="I23" s="8">
        <f t="shared" si="1"/>
        <v>-100</v>
      </c>
      <c r="J23" s="9">
        <f t="shared" si="2"/>
        <v>74.6944092100997</v>
      </c>
      <c r="L23" s="71">
        <f t="shared" si="3"/>
        <v>87327</v>
      </c>
      <c r="M23" s="71">
        <f t="shared" si="3"/>
        <v>576.5</v>
      </c>
      <c r="N23" s="71">
        <f t="shared" si="4"/>
        <v>153562.5</v>
      </c>
      <c r="O23" s="71">
        <f t="shared" si="4"/>
        <v>0</v>
      </c>
      <c r="P23" s="71">
        <f t="shared" si="5"/>
        <v>66235.5</v>
      </c>
      <c r="Q23" s="71">
        <f t="shared" si="5"/>
        <v>-576.5</v>
      </c>
      <c r="R23" s="71">
        <f t="shared" si="6"/>
        <v>724.3514150943396</v>
      </c>
      <c r="S23" s="71">
        <f t="shared" si="7"/>
        <v>0</v>
      </c>
    </row>
    <row r="24" spans="1:19" ht="15">
      <c r="A24" s="10" t="s">
        <v>21</v>
      </c>
      <c r="B24" s="3">
        <v>65097</v>
      </c>
      <c r="C24" s="3">
        <v>271</v>
      </c>
      <c r="D24" s="3">
        <v>65368</v>
      </c>
      <c r="E24" s="3">
        <v>82316</v>
      </c>
      <c r="F24" s="3">
        <v>0</v>
      </c>
      <c r="G24" s="3">
        <v>82316</v>
      </c>
      <c r="H24" s="4">
        <f t="shared" si="0"/>
        <v>26.451295758637112</v>
      </c>
      <c r="I24" s="4">
        <f t="shared" si="1"/>
        <v>-100</v>
      </c>
      <c r="J24" s="5">
        <f t="shared" si="2"/>
        <v>25.92705911149186</v>
      </c>
      <c r="L24" s="71">
        <f t="shared" si="3"/>
        <v>32548.5</v>
      </c>
      <c r="M24" s="71">
        <f t="shared" si="3"/>
        <v>135.5</v>
      </c>
      <c r="N24" s="71">
        <f t="shared" si="4"/>
        <v>41158</v>
      </c>
      <c r="O24" s="71">
        <f t="shared" si="4"/>
        <v>0</v>
      </c>
      <c r="P24" s="71">
        <f t="shared" si="5"/>
        <v>8609.5</v>
      </c>
      <c r="Q24" s="71">
        <f t="shared" si="5"/>
        <v>-135.5</v>
      </c>
      <c r="R24" s="71">
        <f t="shared" si="6"/>
        <v>194.14150943396226</v>
      </c>
      <c r="S24" s="71">
        <f t="shared" si="7"/>
        <v>0</v>
      </c>
    </row>
    <row r="25" spans="1:19" ht="15">
      <c r="A25" s="6" t="s">
        <v>22</v>
      </c>
      <c r="B25" s="7">
        <v>50767</v>
      </c>
      <c r="C25" s="7">
        <v>9479</v>
      </c>
      <c r="D25" s="7">
        <v>60246</v>
      </c>
      <c r="E25" s="7">
        <v>26952</v>
      </c>
      <c r="F25" s="7">
        <v>64</v>
      </c>
      <c r="G25" s="7">
        <v>27016</v>
      </c>
      <c r="H25" s="8">
        <f t="shared" si="0"/>
        <v>-46.910394547639214</v>
      </c>
      <c r="I25" s="8">
        <f t="shared" si="1"/>
        <v>-99.32482329359638</v>
      </c>
      <c r="J25" s="9">
        <f t="shared" si="2"/>
        <v>-55.157188859011384</v>
      </c>
      <c r="L25" s="71">
        <f t="shared" si="3"/>
        <v>25383.5</v>
      </c>
      <c r="M25" s="71">
        <f t="shared" si="3"/>
        <v>4739.5</v>
      </c>
      <c r="N25" s="71">
        <f t="shared" si="4"/>
        <v>13476</v>
      </c>
      <c r="O25" s="71">
        <f t="shared" si="4"/>
        <v>32</v>
      </c>
      <c r="P25" s="71">
        <f t="shared" si="5"/>
        <v>-11907.5</v>
      </c>
      <c r="Q25" s="71">
        <f t="shared" si="5"/>
        <v>-4707.5</v>
      </c>
      <c r="R25" s="71">
        <f t="shared" si="6"/>
        <v>63.56603773584906</v>
      </c>
      <c r="S25" s="71">
        <f t="shared" si="7"/>
        <v>0.1509433962264151</v>
      </c>
    </row>
    <row r="26" spans="1:19" ht="15">
      <c r="A26" s="10" t="s">
        <v>23</v>
      </c>
      <c r="B26" s="3">
        <v>38211</v>
      </c>
      <c r="C26" s="3">
        <v>1286</v>
      </c>
      <c r="D26" s="3">
        <v>39497</v>
      </c>
      <c r="E26" s="3">
        <v>45198</v>
      </c>
      <c r="F26" s="3">
        <v>0</v>
      </c>
      <c r="G26" s="3">
        <v>45198</v>
      </c>
      <c r="H26" s="4">
        <f t="shared" si="0"/>
        <v>18.285310512679594</v>
      </c>
      <c r="I26" s="4">
        <f t="shared" si="1"/>
        <v>-100</v>
      </c>
      <c r="J26" s="5">
        <f t="shared" si="2"/>
        <v>14.43400764615034</v>
      </c>
      <c r="L26" s="71">
        <f t="shared" si="3"/>
        <v>19105.5</v>
      </c>
      <c r="M26" s="71">
        <f t="shared" si="3"/>
        <v>643</v>
      </c>
      <c r="N26" s="71">
        <f t="shared" si="4"/>
        <v>22599</v>
      </c>
      <c r="O26" s="71">
        <f t="shared" si="4"/>
        <v>0</v>
      </c>
      <c r="P26" s="71">
        <f t="shared" si="5"/>
        <v>3493.5</v>
      </c>
      <c r="Q26" s="71">
        <f t="shared" si="5"/>
        <v>-643</v>
      </c>
      <c r="R26" s="71">
        <f t="shared" si="6"/>
        <v>106.59905660377359</v>
      </c>
      <c r="S26" s="71">
        <f t="shared" si="7"/>
        <v>0</v>
      </c>
    </row>
    <row r="27" spans="1:19" ht="15">
      <c r="A27" s="6" t="s">
        <v>24</v>
      </c>
      <c r="B27" s="7">
        <v>0</v>
      </c>
      <c r="C27" s="7">
        <v>0</v>
      </c>
      <c r="D27" s="7">
        <v>0</v>
      </c>
      <c r="E27" s="7">
        <v>0</v>
      </c>
      <c r="F27" s="7">
        <v>0</v>
      </c>
      <c r="G27" s="7">
        <v>0</v>
      </c>
      <c r="H27" s="8">
        <f t="shared" si="0"/>
        <v>0</v>
      </c>
      <c r="I27" s="8">
        <f t="shared" si="1"/>
        <v>0</v>
      </c>
      <c r="J27" s="9">
        <f t="shared" si="2"/>
        <v>0</v>
      </c>
      <c r="L27" s="71">
        <f t="shared" si="3"/>
        <v>0</v>
      </c>
      <c r="M27" s="71">
        <f t="shared" si="3"/>
        <v>0</v>
      </c>
      <c r="N27" s="71">
        <f t="shared" si="4"/>
        <v>0</v>
      </c>
      <c r="O27" s="71">
        <f t="shared" si="4"/>
        <v>0</v>
      </c>
      <c r="P27" s="71">
        <f t="shared" si="5"/>
        <v>0</v>
      </c>
      <c r="Q27" s="71">
        <f t="shared" si="5"/>
        <v>0</v>
      </c>
      <c r="R27" s="71">
        <f t="shared" si="6"/>
        <v>0</v>
      </c>
      <c r="S27" s="71">
        <f t="shared" si="7"/>
        <v>0</v>
      </c>
    </row>
    <row r="28" spans="1:19" ht="15">
      <c r="A28" s="10" t="s">
        <v>25</v>
      </c>
      <c r="B28" s="3">
        <v>140771</v>
      </c>
      <c r="C28" s="3">
        <v>7339</v>
      </c>
      <c r="D28" s="3">
        <v>148110</v>
      </c>
      <c r="E28" s="3">
        <v>128964</v>
      </c>
      <c r="F28" s="3">
        <v>9477</v>
      </c>
      <c r="G28" s="3">
        <v>138441</v>
      </c>
      <c r="H28" s="4">
        <f t="shared" si="0"/>
        <v>-8.387380923627735</v>
      </c>
      <c r="I28" s="4">
        <f t="shared" si="1"/>
        <v>29.132034337103146</v>
      </c>
      <c r="J28" s="5">
        <f t="shared" si="2"/>
        <v>-6.528256025926677</v>
      </c>
      <c r="L28" s="71">
        <f t="shared" si="3"/>
        <v>70385.5</v>
      </c>
      <c r="M28" s="71">
        <f t="shared" si="3"/>
        <v>3669.5</v>
      </c>
      <c r="N28" s="71">
        <f t="shared" si="4"/>
        <v>64482</v>
      </c>
      <c r="O28" s="71">
        <f t="shared" si="4"/>
        <v>4738.5</v>
      </c>
      <c r="P28" s="71">
        <f t="shared" si="5"/>
        <v>-5903.5</v>
      </c>
      <c r="Q28" s="71">
        <f t="shared" si="5"/>
        <v>1069</v>
      </c>
      <c r="R28" s="71">
        <f t="shared" si="6"/>
        <v>304.16037735849056</v>
      </c>
      <c r="S28" s="71">
        <f t="shared" si="7"/>
        <v>22.35141509433962</v>
      </c>
    </row>
    <row r="29" spans="1:19" ht="15">
      <c r="A29" s="6" t="s">
        <v>26</v>
      </c>
      <c r="B29" s="7">
        <v>552671</v>
      </c>
      <c r="C29" s="7">
        <v>14213</v>
      </c>
      <c r="D29" s="7">
        <v>566884</v>
      </c>
      <c r="E29" s="7">
        <v>633647</v>
      </c>
      <c r="F29" s="7">
        <v>17136</v>
      </c>
      <c r="G29" s="7">
        <v>650783</v>
      </c>
      <c r="H29" s="8">
        <f t="shared" si="0"/>
        <v>14.651754841487975</v>
      </c>
      <c r="I29" s="8">
        <f t="shared" si="1"/>
        <v>20.56567930767607</v>
      </c>
      <c r="J29" s="9">
        <f t="shared" si="2"/>
        <v>14.800029635692663</v>
      </c>
      <c r="L29" s="71">
        <f t="shared" si="3"/>
        <v>276335.5</v>
      </c>
      <c r="M29" s="71">
        <f t="shared" si="3"/>
        <v>7106.5</v>
      </c>
      <c r="N29" s="71">
        <f t="shared" si="4"/>
        <v>316823.5</v>
      </c>
      <c r="O29" s="71">
        <f t="shared" si="4"/>
        <v>8568</v>
      </c>
      <c r="P29" s="71">
        <f t="shared" si="5"/>
        <v>40488</v>
      </c>
      <c r="Q29" s="71">
        <f t="shared" si="5"/>
        <v>1461.5</v>
      </c>
      <c r="R29" s="71">
        <f t="shared" si="6"/>
        <v>1494.4504716981132</v>
      </c>
      <c r="S29" s="71">
        <f t="shared" si="7"/>
        <v>40.41509433962264</v>
      </c>
    </row>
    <row r="30" spans="1:19" ht="15">
      <c r="A30" s="10" t="s">
        <v>27</v>
      </c>
      <c r="B30" s="3">
        <v>289114</v>
      </c>
      <c r="C30" s="3">
        <v>12070</v>
      </c>
      <c r="D30" s="3">
        <v>301184</v>
      </c>
      <c r="E30" s="3">
        <v>304720</v>
      </c>
      <c r="F30" s="3">
        <v>16232</v>
      </c>
      <c r="G30" s="3">
        <v>320952</v>
      </c>
      <c r="H30" s="4">
        <f t="shared" si="0"/>
        <v>5.397870736111015</v>
      </c>
      <c r="I30" s="4">
        <f t="shared" si="1"/>
        <v>34.48218724109362</v>
      </c>
      <c r="J30" s="5">
        <f t="shared" si="2"/>
        <v>6.563429664258394</v>
      </c>
      <c r="L30" s="71">
        <f t="shared" si="3"/>
        <v>144557</v>
      </c>
      <c r="M30" s="71">
        <f t="shared" si="3"/>
        <v>6035</v>
      </c>
      <c r="N30" s="71">
        <f t="shared" si="4"/>
        <v>152360</v>
      </c>
      <c r="O30" s="71">
        <f t="shared" si="4"/>
        <v>8116</v>
      </c>
      <c r="P30" s="71">
        <f t="shared" si="5"/>
        <v>7803</v>
      </c>
      <c r="Q30" s="71">
        <f t="shared" si="5"/>
        <v>2081</v>
      </c>
      <c r="R30" s="71">
        <f t="shared" si="6"/>
        <v>718.6792452830189</v>
      </c>
      <c r="S30" s="71">
        <f t="shared" si="7"/>
        <v>38.283018867924525</v>
      </c>
    </row>
    <row r="31" spans="1:19" ht="15">
      <c r="A31" s="6" t="s">
        <v>75</v>
      </c>
      <c r="B31" s="7">
        <v>118734</v>
      </c>
      <c r="C31" s="7">
        <v>559</v>
      </c>
      <c r="D31" s="7">
        <v>119293</v>
      </c>
      <c r="E31" s="7">
        <v>144186</v>
      </c>
      <c r="F31" s="7">
        <v>0</v>
      </c>
      <c r="G31" s="7">
        <v>144186</v>
      </c>
      <c r="H31" s="8">
        <f t="shared" si="0"/>
        <v>21.43615139724089</v>
      </c>
      <c r="I31" s="8">
        <f t="shared" si="1"/>
        <v>-100</v>
      </c>
      <c r="J31" s="9">
        <f t="shared" si="2"/>
        <v>20.867108715515577</v>
      </c>
      <c r="L31" s="71">
        <f t="shared" si="3"/>
        <v>59367</v>
      </c>
      <c r="M31" s="71">
        <f t="shared" si="3"/>
        <v>279.5</v>
      </c>
      <c r="N31" s="71">
        <f t="shared" si="4"/>
        <v>72093</v>
      </c>
      <c r="O31" s="71">
        <f t="shared" si="4"/>
        <v>0</v>
      </c>
      <c r="P31" s="71">
        <f t="shared" si="5"/>
        <v>12726</v>
      </c>
      <c r="Q31" s="71">
        <f t="shared" si="5"/>
        <v>-279.5</v>
      </c>
      <c r="R31" s="71">
        <f t="shared" si="6"/>
        <v>340.061320754717</v>
      </c>
      <c r="S31" s="71">
        <f t="shared" si="7"/>
        <v>0</v>
      </c>
    </row>
    <row r="32" spans="1:19" ht="15">
      <c r="A32" s="10" t="s">
        <v>55</v>
      </c>
      <c r="B32" s="3">
        <v>0</v>
      </c>
      <c r="C32" s="3">
        <v>25189</v>
      </c>
      <c r="D32" s="3">
        <v>25189</v>
      </c>
      <c r="E32" s="3">
        <v>1351</v>
      </c>
      <c r="F32" s="3">
        <v>41048</v>
      </c>
      <c r="G32" s="3">
        <v>42399</v>
      </c>
      <c r="H32" s="4">
        <f t="shared" si="0"/>
        <v>0</v>
      </c>
      <c r="I32" s="4">
        <f t="shared" si="1"/>
        <v>62.96002223192664</v>
      </c>
      <c r="J32" s="5">
        <f t="shared" si="2"/>
        <v>68.32347453253405</v>
      </c>
      <c r="L32" s="71">
        <f t="shared" si="3"/>
        <v>0</v>
      </c>
      <c r="M32" s="71">
        <f t="shared" si="3"/>
        <v>12594.5</v>
      </c>
      <c r="N32" s="71">
        <f t="shared" si="4"/>
        <v>675.5</v>
      </c>
      <c r="O32" s="71">
        <f t="shared" si="4"/>
        <v>20524</v>
      </c>
      <c r="P32" s="71">
        <f t="shared" si="5"/>
        <v>675.5</v>
      </c>
      <c r="Q32" s="71">
        <f t="shared" si="5"/>
        <v>7929.5</v>
      </c>
      <c r="R32" s="71">
        <f t="shared" si="6"/>
        <v>3.186320754716981</v>
      </c>
      <c r="S32" s="71">
        <f t="shared" si="7"/>
        <v>96.81132075471699</v>
      </c>
    </row>
    <row r="33" spans="1:19" ht="15">
      <c r="A33" s="6" t="s">
        <v>67</v>
      </c>
      <c r="B33" s="7">
        <v>44895</v>
      </c>
      <c r="C33" s="7">
        <v>0</v>
      </c>
      <c r="D33" s="7">
        <v>44895</v>
      </c>
      <c r="E33" s="7">
        <v>62778</v>
      </c>
      <c r="F33" s="7">
        <v>0</v>
      </c>
      <c r="G33" s="7">
        <v>62778</v>
      </c>
      <c r="H33" s="8">
        <f t="shared" si="0"/>
        <v>39.8329435349148</v>
      </c>
      <c r="I33" s="8">
        <f t="shared" si="1"/>
        <v>0</v>
      </c>
      <c r="J33" s="9">
        <f t="shared" si="2"/>
        <v>39.8329435349148</v>
      </c>
      <c r="L33" s="71">
        <f t="shared" si="3"/>
        <v>22447.5</v>
      </c>
      <c r="M33" s="71">
        <f t="shared" si="3"/>
        <v>0</v>
      </c>
      <c r="N33" s="71">
        <f t="shared" si="4"/>
        <v>31389</v>
      </c>
      <c r="O33" s="71">
        <f t="shared" si="4"/>
        <v>0</v>
      </c>
      <c r="P33" s="71">
        <f t="shared" si="5"/>
        <v>8941.5</v>
      </c>
      <c r="Q33" s="71">
        <f t="shared" si="5"/>
        <v>0</v>
      </c>
      <c r="R33" s="71">
        <f t="shared" si="6"/>
        <v>148.06132075471697</v>
      </c>
      <c r="S33" s="71">
        <f t="shared" si="7"/>
        <v>0</v>
      </c>
    </row>
    <row r="34" spans="1:19" ht="15">
      <c r="A34" s="10" t="s">
        <v>28</v>
      </c>
      <c r="B34" s="3">
        <v>299441</v>
      </c>
      <c r="C34" s="3">
        <v>48743</v>
      </c>
      <c r="D34" s="3">
        <v>348184</v>
      </c>
      <c r="E34" s="3">
        <v>422090</v>
      </c>
      <c r="F34" s="3">
        <v>7032</v>
      </c>
      <c r="G34" s="3">
        <v>429122</v>
      </c>
      <c r="H34" s="4">
        <f t="shared" si="0"/>
        <v>40.959320867883825</v>
      </c>
      <c r="I34" s="4">
        <f t="shared" si="1"/>
        <v>-85.57331309111052</v>
      </c>
      <c r="J34" s="5">
        <f t="shared" si="2"/>
        <v>23.245755117983595</v>
      </c>
      <c r="L34" s="71">
        <f t="shared" si="3"/>
        <v>149720.5</v>
      </c>
      <c r="M34" s="71">
        <f t="shared" si="3"/>
        <v>24371.5</v>
      </c>
      <c r="N34" s="71">
        <f t="shared" si="4"/>
        <v>211045</v>
      </c>
      <c r="O34" s="71">
        <f t="shared" si="4"/>
        <v>3516</v>
      </c>
      <c r="P34" s="71">
        <f t="shared" si="5"/>
        <v>61324.5</v>
      </c>
      <c r="Q34" s="71">
        <f t="shared" si="5"/>
        <v>-20855.5</v>
      </c>
      <c r="R34" s="71">
        <f t="shared" si="6"/>
        <v>995.4952830188679</v>
      </c>
      <c r="S34" s="71">
        <f t="shared" si="7"/>
        <v>16.58490566037736</v>
      </c>
    </row>
    <row r="35" spans="1:19" ht="15">
      <c r="A35" s="6" t="s">
        <v>66</v>
      </c>
      <c r="B35" s="7">
        <v>76277</v>
      </c>
      <c r="C35" s="7">
        <v>296</v>
      </c>
      <c r="D35" s="7">
        <v>76573</v>
      </c>
      <c r="E35" s="7">
        <v>94932</v>
      </c>
      <c r="F35" s="7">
        <v>0</v>
      </c>
      <c r="G35" s="7">
        <v>94932</v>
      </c>
      <c r="H35" s="8">
        <f t="shared" si="0"/>
        <v>24.45691361747316</v>
      </c>
      <c r="I35" s="8">
        <f t="shared" si="1"/>
        <v>-100</v>
      </c>
      <c r="J35" s="9">
        <f t="shared" si="2"/>
        <v>23.97581392919175</v>
      </c>
      <c r="L35" s="71">
        <f t="shared" si="3"/>
        <v>38138.5</v>
      </c>
      <c r="M35" s="71">
        <f t="shared" si="3"/>
        <v>148</v>
      </c>
      <c r="N35" s="71">
        <f t="shared" si="4"/>
        <v>47466</v>
      </c>
      <c r="O35" s="71">
        <f t="shared" si="4"/>
        <v>0</v>
      </c>
      <c r="P35" s="71">
        <f t="shared" si="5"/>
        <v>9327.5</v>
      </c>
      <c r="Q35" s="71">
        <f t="shared" si="5"/>
        <v>-148</v>
      </c>
      <c r="R35" s="71">
        <f t="shared" si="6"/>
        <v>223.89622641509433</v>
      </c>
      <c r="S35" s="71">
        <f t="shared" si="7"/>
        <v>0</v>
      </c>
    </row>
    <row r="36" spans="1:19" ht="15">
      <c r="A36" s="10" t="s">
        <v>29</v>
      </c>
      <c r="B36" s="3">
        <v>24744</v>
      </c>
      <c r="C36" s="3">
        <v>4242</v>
      </c>
      <c r="D36" s="3">
        <v>28986</v>
      </c>
      <c r="E36" s="3">
        <v>14912</v>
      </c>
      <c r="F36" s="3">
        <v>1269</v>
      </c>
      <c r="G36" s="3">
        <v>16181</v>
      </c>
      <c r="H36" s="4">
        <f t="shared" si="0"/>
        <v>-39.73488522470094</v>
      </c>
      <c r="I36" s="4">
        <f t="shared" si="1"/>
        <v>-70.0848656294201</v>
      </c>
      <c r="J36" s="5">
        <f t="shared" si="2"/>
        <v>-44.17649899951701</v>
      </c>
      <c r="L36" s="71">
        <f t="shared" si="3"/>
        <v>12372</v>
      </c>
      <c r="M36" s="71">
        <f t="shared" si="3"/>
        <v>2121</v>
      </c>
      <c r="N36" s="71">
        <f t="shared" si="4"/>
        <v>7456</v>
      </c>
      <c r="O36" s="71">
        <f t="shared" si="4"/>
        <v>634.5</v>
      </c>
      <c r="P36" s="71">
        <f t="shared" si="5"/>
        <v>-4916</v>
      </c>
      <c r="Q36" s="71">
        <f t="shared" si="5"/>
        <v>-1486.5</v>
      </c>
      <c r="R36" s="71">
        <f t="shared" si="6"/>
        <v>35.16981132075472</v>
      </c>
      <c r="S36" s="71">
        <f t="shared" si="7"/>
        <v>2.9929245283018866</v>
      </c>
    </row>
    <row r="37" spans="1:19" ht="15">
      <c r="A37" s="6" t="s">
        <v>30</v>
      </c>
      <c r="B37" s="7">
        <v>80639</v>
      </c>
      <c r="C37" s="7">
        <v>574</v>
      </c>
      <c r="D37" s="7">
        <v>81213</v>
      </c>
      <c r="E37" s="7">
        <v>83769</v>
      </c>
      <c r="F37" s="7">
        <v>0</v>
      </c>
      <c r="G37" s="7">
        <v>83769</v>
      </c>
      <c r="H37" s="8">
        <f t="shared" si="0"/>
        <v>3.8814965463361397</v>
      </c>
      <c r="I37" s="8">
        <f t="shared" si="1"/>
        <v>-100</v>
      </c>
      <c r="J37" s="9">
        <f t="shared" si="2"/>
        <v>3.1472793764545086</v>
      </c>
      <c r="L37" s="71">
        <f t="shared" si="3"/>
        <v>40319.5</v>
      </c>
      <c r="M37" s="71">
        <f t="shared" si="3"/>
        <v>287</v>
      </c>
      <c r="N37" s="71">
        <f t="shared" si="4"/>
        <v>41884.5</v>
      </c>
      <c r="O37" s="71">
        <f t="shared" si="4"/>
        <v>0</v>
      </c>
      <c r="P37" s="71">
        <f t="shared" si="5"/>
        <v>1565</v>
      </c>
      <c r="Q37" s="71">
        <f t="shared" si="5"/>
        <v>-287</v>
      </c>
      <c r="R37" s="71">
        <f t="shared" si="6"/>
        <v>197.5683962264151</v>
      </c>
      <c r="S37" s="71">
        <f t="shared" si="7"/>
        <v>0</v>
      </c>
    </row>
    <row r="38" spans="1:19" ht="15">
      <c r="A38" s="10" t="s">
        <v>31</v>
      </c>
      <c r="B38" s="3">
        <v>210224</v>
      </c>
      <c r="C38" s="3">
        <v>219</v>
      </c>
      <c r="D38" s="3">
        <v>210443</v>
      </c>
      <c r="E38" s="3">
        <v>249910</v>
      </c>
      <c r="F38" s="3">
        <v>0</v>
      </c>
      <c r="G38" s="3">
        <v>249910</v>
      </c>
      <c r="H38" s="4">
        <f t="shared" si="0"/>
        <v>18.877958748763223</v>
      </c>
      <c r="I38" s="4">
        <f t="shared" si="1"/>
        <v>-100</v>
      </c>
      <c r="J38" s="5">
        <f t="shared" si="2"/>
        <v>18.754246993247577</v>
      </c>
      <c r="L38" s="71">
        <f t="shared" si="3"/>
        <v>105112</v>
      </c>
      <c r="M38" s="71">
        <f t="shared" si="3"/>
        <v>109.5</v>
      </c>
      <c r="N38" s="71">
        <f t="shared" si="4"/>
        <v>124955</v>
      </c>
      <c r="O38" s="71">
        <f t="shared" si="4"/>
        <v>0</v>
      </c>
      <c r="P38" s="71">
        <f t="shared" si="5"/>
        <v>19843</v>
      </c>
      <c r="Q38" s="71">
        <f t="shared" si="5"/>
        <v>-109.5</v>
      </c>
      <c r="R38" s="71">
        <f t="shared" si="6"/>
        <v>589.4103773584906</v>
      </c>
      <c r="S38" s="71">
        <f t="shared" si="7"/>
        <v>0</v>
      </c>
    </row>
    <row r="39" spans="1:19" ht="15">
      <c r="A39" s="6" t="s">
        <v>32</v>
      </c>
      <c r="B39" s="7">
        <v>14290</v>
      </c>
      <c r="C39" s="7">
        <v>1377</v>
      </c>
      <c r="D39" s="7">
        <v>15667</v>
      </c>
      <c r="E39" s="7">
        <v>11855</v>
      </c>
      <c r="F39" s="7">
        <v>0</v>
      </c>
      <c r="G39" s="7">
        <v>11855</v>
      </c>
      <c r="H39" s="8">
        <f t="shared" si="0"/>
        <v>-17.03988803358992</v>
      </c>
      <c r="I39" s="8">
        <f t="shared" si="1"/>
        <v>-100</v>
      </c>
      <c r="J39" s="9">
        <f t="shared" si="2"/>
        <v>-24.331397204314804</v>
      </c>
      <c r="L39" s="71">
        <f t="shared" si="3"/>
        <v>7145</v>
      </c>
      <c r="M39" s="71">
        <f t="shared" si="3"/>
        <v>688.5</v>
      </c>
      <c r="N39" s="71">
        <f t="shared" si="4"/>
        <v>5927.5</v>
      </c>
      <c r="O39" s="71">
        <f t="shared" si="4"/>
        <v>0</v>
      </c>
      <c r="P39" s="71">
        <f t="shared" si="5"/>
        <v>-1217.5</v>
      </c>
      <c r="Q39" s="71">
        <f t="shared" si="5"/>
        <v>-688.5</v>
      </c>
      <c r="R39" s="71">
        <f t="shared" si="6"/>
        <v>27.95990566037736</v>
      </c>
      <c r="S39" s="71">
        <f t="shared" si="7"/>
        <v>0</v>
      </c>
    </row>
    <row r="40" spans="1:19" ht="15">
      <c r="A40" s="10" t="s">
        <v>33</v>
      </c>
      <c r="B40" s="3">
        <v>533888</v>
      </c>
      <c r="C40" s="3">
        <v>115967</v>
      </c>
      <c r="D40" s="3">
        <v>649855</v>
      </c>
      <c r="E40" s="3">
        <v>617542</v>
      </c>
      <c r="F40" s="3">
        <v>151827</v>
      </c>
      <c r="G40" s="3">
        <v>769369</v>
      </c>
      <c r="H40" s="4">
        <f t="shared" si="0"/>
        <v>15.668829417405897</v>
      </c>
      <c r="I40" s="4">
        <f t="shared" si="1"/>
        <v>30.92259004716859</v>
      </c>
      <c r="J40" s="5">
        <f t="shared" si="2"/>
        <v>18.390871809865278</v>
      </c>
      <c r="L40" s="71">
        <f t="shared" si="3"/>
        <v>266944</v>
      </c>
      <c r="M40" s="71">
        <f t="shared" si="3"/>
        <v>57983.5</v>
      </c>
      <c r="N40" s="71">
        <f t="shared" si="4"/>
        <v>308771</v>
      </c>
      <c r="O40" s="71">
        <f t="shared" si="4"/>
        <v>75913.5</v>
      </c>
      <c r="P40" s="71">
        <f t="shared" si="5"/>
        <v>41827</v>
      </c>
      <c r="Q40" s="71">
        <f t="shared" si="5"/>
        <v>17930</v>
      </c>
      <c r="R40" s="71">
        <f t="shared" si="6"/>
        <v>1456.4669811320755</v>
      </c>
      <c r="S40" s="71">
        <f t="shared" si="7"/>
        <v>358.08254716981133</v>
      </c>
    </row>
    <row r="41" spans="1:19" ht="15">
      <c r="A41" s="6" t="s">
        <v>34</v>
      </c>
      <c r="B41" s="7">
        <v>10512</v>
      </c>
      <c r="C41" s="7">
        <v>1067</v>
      </c>
      <c r="D41" s="7">
        <v>11579</v>
      </c>
      <c r="E41" s="7">
        <v>2173</v>
      </c>
      <c r="F41" s="7">
        <v>0</v>
      </c>
      <c r="G41" s="7">
        <v>2173</v>
      </c>
      <c r="H41" s="8">
        <f t="shared" si="0"/>
        <v>-79.32838660578386</v>
      </c>
      <c r="I41" s="8">
        <f t="shared" si="1"/>
        <v>-100</v>
      </c>
      <c r="J41" s="9">
        <f t="shared" si="2"/>
        <v>-81.23326712151308</v>
      </c>
      <c r="L41" s="71">
        <f t="shared" si="3"/>
        <v>5256</v>
      </c>
      <c r="M41" s="71">
        <f t="shared" si="3"/>
        <v>533.5</v>
      </c>
      <c r="N41" s="71">
        <f t="shared" si="4"/>
        <v>1086.5</v>
      </c>
      <c r="O41" s="71">
        <f t="shared" si="4"/>
        <v>0</v>
      </c>
      <c r="P41" s="71">
        <f t="shared" si="5"/>
        <v>-4169.5</v>
      </c>
      <c r="Q41" s="71">
        <f t="shared" si="5"/>
        <v>-533.5</v>
      </c>
      <c r="R41" s="71">
        <f t="shared" si="6"/>
        <v>5.125</v>
      </c>
      <c r="S41" s="71">
        <f t="shared" si="7"/>
        <v>0</v>
      </c>
    </row>
    <row r="42" spans="1:19" ht="15">
      <c r="A42" s="10" t="s">
        <v>35</v>
      </c>
      <c r="B42" s="3">
        <v>243162</v>
      </c>
      <c r="C42" s="3">
        <v>35282</v>
      </c>
      <c r="D42" s="3">
        <v>278444</v>
      </c>
      <c r="E42" s="3">
        <v>276773</v>
      </c>
      <c r="F42" s="3">
        <v>46341</v>
      </c>
      <c r="G42" s="3">
        <v>323114</v>
      </c>
      <c r="H42" s="4">
        <f t="shared" si="0"/>
        <v>13.822472261290827</v>
      </c>
      <c r="I42" s="4">
        <f t="shared" si="1"/>
        <v>31.34459497760898</v>
      </c>
      <c r="J42" s="5">
        <f t="shared" si="2"/>
        <v>16.0427231328382</v>
      </c>
      <c r="L42" s="71">
        <f t="shared" si="3"/>
        <v>121581</v>
      </c>
      <c r="M42" s="71">
        <f t="shared" si="3"/>
        <v>17641</v>
      </c>
      <c r="N42" s="71">
        <f t="shared" si="4"/>
        <v>138386.5</v>
      </c>
      <c r="O42" s="71">
        <f t="shared" si="4"/>
        <v>23170.5</v>
      </c>
      <c r="P42" s="71">
        <f t="shared" si="5"/>
        <v>16805.5</v>
      </c>
      <c r="Q42" s="71">
        <f t="shared" si="5"/>
        <v>5529.5</v>
      </c>
      <c r="R42" s="71">
        <f t="shared" si="6"/>
        <v>652.7665094339623</v>
      </c>
      <c r="S42" s="71">
        <f t="shared" si="7"/>
        <v>109.29481132075472</v>
      </c>
    </row>
    <row r="43" spans="1:19" ht="15">
      <c r="A43" s="6" t="s">
        <v>36</v>
      </c>
      <c r="B43" s="7">
        <v>258416</v>
      </c>
      <c r="C43" s="7">
        <v>3181</v>
      </c>
      <c r="D43" s="7">
        <v>261597</v>
      </c>
      <c r="E43" s="7">
        <v>299362</v>
      </c>
      <c r="F43" s="7">
        <v>3869</v>
      </c>
      <c r="G43" s="7">
        <v>303231</v>
      </c>
      <c r="H43" s="8">
        <f t="shared" si="0"/>
        <v>15.844994118011268</v>
      </c>
      <c r="I43" s="8">
        <f t="shared" si="1"/>
        <v>21.628418736246463</v>
      </c>
      <c r="J43" s="9">
        <f t="shared" si="2"/>
        <v>15.915320129818003</v>
      </c>
      <c r="L43" s="71">
        <f t="shared" si="3"/>
        <v>129208</v>
      </c>
      <c r="M43" s="71">
        <f t="shared" si="3"/>
        <v>1590.5</v>
      </c>
      <c r="N43" s="71">
        <f t="shared" si="4"/>
        <v>149681</v>
      </c>
      <c r="O43" s="71">
        <f t="shared" si="4"/>
        <v>1934.5</v>
      </c>
      <c r="P43" s="71">
        <f t="shared" si="5"/>
        <v>20473</v>
      </c>
      <c r="Q43" s="71">
        <f t="shared" si="5"/>
        <v>344</v>
      </c>
      <c r="R43" s="71">
        <f t="shared" si="6"/>
        <v>706.0424528301887</v>
      </c>
      <c r="S43" s="71">
        <f t="shared" si="7"/>
        <v>9.125</v>
      </c>
    </row>
    <row r="44" spans="1:19" ht="15">
      <c r="A44" s="10" t="s">
        <v>37</v>
      </c>
      <c r="B44" s="3">
        <v>202984</v>
      </c>
      <c r="C44" s="3">
        <v>514</v>
      </c>
      <c r="D44" s="3">
        <v>203498</v>
      </c>
      <c r="E44" s="3">
        <v>315855</v>
      </c>
      <c r="F44" s="3">
        <v>0</v>
      </c>
      <c r="G44" s="3">
        <v>315855</v>
      </c>
      <c r="H44" s="4">
        <f t="shared" si="0"/>
        <v>55.60586056043826</v>
      </c>
      <c r="I44" s="4">
        <f t="shared" si="1"/>
        <v>-100</v>
      </c>
      <c r="J44" s="5">
        <f t="shared" si="2"/>
        <v>55.21282764449773</v>
      </c>
      <c r="L44" s="71">
        <f t="shared" si="3"/>
        <v>101492</v>
      </c>
      <c r="M44" s="71">
        <f t="shared" si="3"/>
        <v>257</v>
      </c>
      <c r="N44" s="71">
        <f t="shared" si="4"/>
        <v>157927.5</v>
      </c>
      <c r="O44" s="71">
        <f t="shared" si="4"/>
        <v>0</v>
      </c>
      <c r="P44" s="71">
        <f t="shared" si="5"/>
        <v>56435.5</v>
      </c>
      <c r="Q44" s="71">
        <f t="shared" si="5"/>
        <v>-257</v>
      </c>
      <c r="R44" s="71">
        <f t="shared" si="6"/>
        <v>744.941037735849</v>
      </c>
      <c r="S44" s="71">
        <f t="shared" si="7"/>
        <v>0</v>
      </c>
    </row>
    <row r="45" spans="1:19" ht="15">
      <c r="A45" s="6" t="s">
        <v>69</v>
      </c>
      <c r="B45" s="7">
        <v>133381</v>
      </c>
      <c r="C45" s="7">
        <v>1263</v>
      </c>
      <c r="D45" s="7">
        <v>134644</v>
      </c>
      <c r="E45" s="7">
        <v>198061</v>
      </c>
      <c r="F45" s="7">
        <v>0</v>
      </c>
      <c r="G45" s="7">
        <v>198061</v>
      </c>
      <c r="H45" s="8">
        <f t="shared" si="0"/>
        <v>48.49266387266552</v>
      </c>
      <c r="I45" s="8">
        <f t="shared" si="1"/>
        <v>-100</v>
      </c>
      <c r="J45" s="9">
        <f t="shared" si="2"/>
        <v>47.09975936543775</v>
      </c>
      <c r="L45" s="71">
        <f t="shared" si="3"/>
        <v>66690.5</v>
      </c>
      <c r="M45" s="71">
        <f t="shared" si="3"/>
        <v>631.5</v>
      </c>
      <c r="N45" s="71">
        <f t="shared" si="4"/>
        <v>99030.5</v>
      </c>
      <c r="O45" s="71">
        <f t="shared" si="4"/>
        <v>0</v>
      </c>
      <c r="P45" s="71">
        <f t="shared" si="5"/>
        <v>32340</v>
      </c>
      <c r="Q45" s="71">
        <f t="shared" si="5"/>
        <v>-631.5</v>
      </c>
      <c r="R45" s="71">
        <f t="shared" si="6"/>
        <v>467.125</v>
      </c>
      <c r="S45" s="71">
        <f t="shared" si="7"/>
        <v>0</v>
      </c>
    </row>
    <row r="46" spans="1:19" ht="15">
      <c r="A46" s="10" t="s">
        <v>38</v>
      </c>
      <c r="B46" s="3">
        <v>96710</v>
      </c>
      <c r="C46" s="3">
        <v>1516</v>
      </c>
      <c r="D46" s="3">
        <v>98226</v>
      </c>
      <c r="E46" s="3">
        <v>87828</v>
      </c>
      <c r="F46" s="3">
        <v>7953</v>
      </c>
      <c r="G46" s="3">
        <v>95781</v>
      </c>
      <c r="H46" s="4">
        <f t="shared" si="0"/>
        <v>-9.184158825354151</v>
      </c>
      <c r="I46" s="4">
        <f t="shared" si="1"/>
        <v>424.60422163588396</v>
      </c>
      <c r="J46" s="5">
        <f t="shared" si="2"/>
        <v>-2.4891576568322034</v>
      </c>
      <c r="L46" s="71">
        <f t="shared" si="3"/>
        <v>48355</v>
      </c>
      <c r="M46" s="71">
        <f t="shared" si="3"/>
        <v>758</v>
      </c>
      <c r="N46" s="71">
        <f t="shared" si="4"/>
        <v>43914</v>
      </c>
      <c r="O46" s="71">
        <f t="shared" si="4"/>
        <v>3976.5</v>
      </c>
      <c r="P46" s="71">
        <f t="shared" si="5"/>
        <v>-4441</v>
      </c>
      <c r="Q46" s="71">
        <f t="shared" si="5"/>
        <v>3218.5</v>
      </c>
      <c r="R46" s="71">
        <f t="shared" si="6"/>
        <v>207.14150943396226</v>
      </c>
      <c r="S46" s="71">
        <f t="shared" si="7"/>
        <v>18.757075471698112</v>
      </c>
    </row>
    <row r="47" spans="1:19" ht="15">
      <c r="A47" s="6" t="s">
        <v>39</v>
      </c>
      <c r="B47" s="7">
        <v>282559</v>
      </c>
      <c r="C47" s="7">
        <v>7698</v>
      </c>
      <c r="D47" s="7">
        <v>290257</v>
      </c>
      <c r="E47" s="7">
        <v>339265</v>
      </c>
      <c r="F47" s="7">
        <v>0</v>
      </c>
      <c r="G47" s="7">
        <v>339265</v>
      </c>
      <c r="H47" s="8">
        <f t="shared" si="0"/>
        <v>20.06872900880878</v>
      </c>
      <c r="I47" s="8">
        <f t="shared" si="1"/>
        <v>-100</v>
      </c>
      <c r="J47" s="9">
        <f t="shared" si="2"/>
        <v>16.884347319789015</v>
      </c>
      <c r="L47" s="71">
        <f t="shared" si="3"/>
        <v>141279.5</v>
      </c>
      <c r="M47" s="71">
        <f t="shared" si="3"/>
        <v>3849</v>
      </c>
      <c r="N47" s="71">
        <f t="shared" si="4"/>
        <v>169632.5</v>
      </c>
      <c r="O47" s="71">
        <f t="shared" si="4"/>
        <v>0</v>
      </c>
      <c r="P47" s="71">
        <f t="shared" si="5"/>
        <v>28353</v>
      </c>
      <c r="Q47" s="71">
        <f t="shared" si="5"/>
        <v>-3849</v>
      </c>
      <c r="R47" s="71">
        <f t="shared" si="6"/>
        <v>800.1533018867924</v>
      </c>
      <c r="S47" s="71">
        <f t="shared" si="7"/>
        <v>0</v>
      </c>
    </row>
    <row r="48" spans="1:19" ht="15">
      <c r="A48" s="10" t="s">
        <v>40</v>
      </c>
      <c r="B48" s="3">
        <v>413477</v>
      </c>
      <c r="C48" s="3">
        <v>47660</v>
      </c>
      <c r="D48" s="3">
        <v>461137</v>
      </c>
      <c r="E48" s="3">
        <v>490276</v>
      </c>
      <c r="F48" s="3">
        <v>60121</v>
      </c>
      <c r="G48" s="3">
        <v>550397</v>
      </c>
      <c r="H48" s="4">
        <f t="shared" si="0"/>
        <v>18.57394728122725</v>
      </c>
      <c r="I48" s="4">
        <f t="shared" si="1"/>
        <v>26.14561477129668</v>
      </c>
      <c r="J48" s="5">
        <f t="shared" si="2"/>
        <v>19.356503598713616</v>
      </c>
      <c r="L48" s="71">
        <f t="shared" si="3"/>
        <v>206738.5</v>
      </c>
      <c r="M48" s="71">
        <f t="shared" si="3"/>
        <v>23830</v>
      </c>
      <c r="N48" s="71">
        <f t="shared" si="4"/>
        <v>245138</v>
      </c>
      <c r="O48" s="71">
        <f t="shared" si="4"/>
        <v>30060.5</v>
      </c>
      <c r="P48" s="71">
        <f t="shared" si="5"/>
        <v>38399.5</v>
      </c>
      <c r="Q48" s="71">
        <f t="shared" si="5"/>
        <v>6230.5</v>
      </c>
      <c r="R48" s="71">
        <f t="shared" si="6"/>
        <v>1156.311320754717</v>
      </c>
      <c r="S48" s="71">
        <f t="shared" si="7"/>
        <v>141.79481132075472</v>
      </c>
    </row>
    <row r="49" spans="1:19" ht="15">
      <c r="A49" s="6" t="s">
        <v>41</v>
      </c>
      <c r="B49" s="7">
        <v>14495</v>
      </c>
      <c r="C49" s="7">
        <v>0</v>
      </c>
      <c r="D49" s="7">
        <v>14495</v>
      </c>
      <c r="E49" s="7">
        <v>24066</v>
      </c>
      <c r="F49" s="7">
        <v>0</v>
      </c>
      <c r="G49" s="7">
        <v>24066</v>
      </c>
      <c r="H49" s="8">
        <f t="shared" si="0"/>
        <v>66.02966540186272</v>
      </c>
      <c r="I49" s="8">
        <f t="shared" si="1"/>
        <v>0</v>
      </c>
      <c r="J49" s="9">
        <f t="shared" si="2"/>
        <v>66.02966540186272</v>
      </c>
      <c r="L49" s="71">
        <f t="shared" si="3"/>
        <v>7247.5</v>
      </c>
      <c r="M49" s="71">
        <f t="shared" si="3"/>
        <v>0</v>
      </c>
      <c r="N49" s="71">
        <f t="shared" si="4"/>
        <v>12033</v>
      </c>
      <c r="O49" s="71">
        <f t="shared" si="4"/>
        <v>0</v>
      </c>
      <c r="P49" s="71">
        <f t="shared" si="5"/>
        <v>4785.5</v>
      </c>
      <c r="Q49" s="71">
        <f t="shared" si="5"/>
        <v>0</v>
      </c>
      <c r="R49" s="71">
        <f t="shared" si="6"/>
        <v>56.759433962264154</v>
      </c>
      <c r="S49" s="71">
        <f t="shared" si="7"/>
        <v>0</v>
      </c>
    </row>
    <row r="50" spans="1:19" ht="15">
      <c r="A50" s="10" t="s">
        <v>42</v>
      </c>
      <c r="B50" s="3">
        <v>44587</v>
      </c>
      <c r="C50" s="3">
        <v>0</v>
      </c>
      <c r="D50" s="3">
        <v>44587</v>
      </c>
      <c r="E50" s="3">
        <v>32314</v>
      </c>
      <c r="F50" s="3">
        <v>0</v>
      </c>
      <c r="G50" s="3">
        <v>32314</v>
      </c>
      <c r="H50" s="4">
        <f t="shared" si="0"/>
        <v>-27.525960481754773</v>
      </c>
      <c r="I50" s="4">
        <f t="shared" si="1"/>
        <v>0</v>
      </c>
      <c r="J50" s="5">
        <f t="shared" si="2"/>
        <v>-27.525960481754773</v>
      </c>
      <c r="L50" s="71">
        <f t="shared" si="3"/>
        <v>22293.5</v>
      </c>
      <c r="M50" s="71">
        <f t="shared" si="3"/>
        <v>0</v>
      </c>
      <c r="N50" s="71">
        <f t="shared" si="4"/>
        <v>16157</v>
      </c>
      <c r="O50" s="71">
        <f t="shared" si="4"/>
        <v>0</v>
      </c>
      <c r="P50" s="71">
        <f t="shared" si="5"/>
        <v>-6136.5</v>
      </c>
      <c r="Q50" s="71">
        <f t="shared" si="5"/>
        <v>0</v>
      </c>
      <c r="R50" s="71">
        <f t="shared" si="6"/>
        <v>76.2122641509434</v>
      </c>
      <c r="S50" s="71">
        <f t="shared" si="7"/>
        <v>0</v>
      </c>
    </row>
    <row r="51" spans="1:19" ht="15">
      <c r="A51" s="6" t="s">
        <v>43</v>
      </c>
      <c r="B51" s="7">
        <v>143878</v>
      </c>
      <c r="C51" s="7">
        <v>3214</v>
      </c>
      <c r="D51" s="7">
        <v>147092</v>
      </c>
      <c r="E51" s="7">
        <v>201859</v>
      </c>
      <c r="F51" s="7">
        <v>2178</v>
      </c>
      <c r="G51" s="7">
        <v>204037</v>
      </c>
      <c r="H51" s="8">
        <f t="shared" si="0"/>
        <v>40.298725308942295</v>
      </c>
      <c r="I51" s="8">
        <f t="shared" si="1"/>
        <v>-32.23397635345364</v>
      </c>
      <c r="J51" s="9">
        <f t="shared" si="2"/>
        <v>38.713866151796154</v>
      </c>
      <c r="L51" s="71">
        <f t="shared" si="3"/>
        <v>71939</v>
      </c>
      <c r="M51" s="71">
        <f t="shared" si="3"/>
        <v>1607</v>
      </c>
      <c r="N51" s="71">
        <f t="shared" si="4"/>
        <v>100929.5</v>
      </c>
      <c r="O51" s="71">
        <f t="shared" si="4"/>
        <v>1089</v>
      </c>
      <c r="P51" s="71">
        <f t="shared" si="5"/>
        <v>28990.5</v>
      </c>
      <c r="Q51" s="71">
        <f t="shared" si="5"/>
        <v>-518</v>
      </c>
      <c r="R51" s="71">
        <f t="shared" si="6"/>
        <v>476.08254716981133</v>
      </c>
      <c r="S51" s="71">
        <f t="shared" si="7"/>
        <v>5.136792452830188</v>
      </c>
    </row>
    <row r="52" spans="1:19" ht="15">
      <c r="A52" s="10" t="s">
        <v>73</v>
      </c>
      <c r="B52" s="3">
        <v>222575</v>
      </c>
      <c r="C52" s="3">
        <v>5785</v>
      </c>
      <c r="D52" s="3">
        <v>228360</v>
      </c>
      <c r="E52" s="3">
        <v>287949</v>
      </c>
      <c r="F52" s="3">
        <v>0</v>
      </c>
      <c r="G52" s="3">
        <v>287949</v>
      </c>
      <c r="H52" s="4">
        <f t="shared" si="0"/>
        <v>29.371672469953946</v>
      </c>
      <c r="I52" s="4">
        <f t="shared" si="1"/>
        <v>-100</v>
      </c>
      <c r="J52" s="5">
        <f t="shared" si="2"/>
        <v>26.094324750394115</v>
      </c>
      <c r="L52" s="71">
        <f t="shared" si="3"/>
        <v>111287.5</v>
      </c>
      <c r="M52" s="71">
        <f t="shared" si="3"/>
        <v>2892.5</v>
      </c>
      <c r="N52" s="71">
        <f t="shared" si="4"/>
        <v>143974.5</v>
      </c>
      <c r="O52" s="71">
        <f t="shared" si="4"/>
        <v>0</v>
      </c>
      <c r="P52" s="71">
        <f t="shared" si="5"/>
        <v>32687</v>
      </c>
      <c r="Q52" s="71">
        <f t="shared" si="5"/>
        <v>-2892.5</v>
      </c>
      <c r="R52" s="71">
        <f t="shared" si="6"/>
        <v>679.125</v>
      </c>
      <c r="S52" s="71">
        <f t="shared" si="7"/>
        <v>0</v>
      </c>
    </row>
    <row r="53" spans="1:19" ht="15">
      <c r="A53" s="6" t="s">
        <v>44</v>
      </c>
      <c r="B53" s="7">
        <v>107167</v>
      </c>
      <c r="C53" s="7">
        <v>117</v>
      </c>
      <c r="D53" s="7">
        <v>107284</v>
      </c>
      <c r="E53" s="7">
        <v>169613</v>
      </c>
      <c r="F53" s="7">
        <v>0</v>
      </c>
      <c r="G53" s="7">
        <v>169613</v>
      </c>
      <c r="H53" s="8">
        <f t="shared" si="0"/>
        <v>58.26980320434462</v>
      </c>
      <c r="I53" s="8">
        <f t="shared" si="1"/>
        <v>-100</v>
      </c>
      <c r="J53" s="9">
        <f t="shared" si="2"/>
        <v>58.09719995525894</v>
      </c>
      <c r="L53" s="71">
        <f t="shared" si="3"/>
        <v>53583.5</v>
      </c>
      <c r="M53" s="71">
        <f t="shared" si="3"/>
        <v>58.5</v>
      </c>
      <c r="N53" s="71">
        <f t="shared" si="4"/>
        <v>84806.5</v>
      </c>
      <c r="O53" s="71">
        <f t="shared" si="4"/>
        <v>0</v>
      </c>
      <c r="P53" s="71">
        <f t="shared" si="5"/>
        <v>31223</v>
      </c>
      <c r="Q53" s="71">
        <f t="shared" si="5"/>
        <v>-58.5</v>
      </c>
      <c r="R53" s="71">
        <f t="shared" si="6"/>
        <v>400.0306603773585</v>
      </c>
      <c r="S53" s="71">
        <f t="shared" si="7"/>
        <v>0</v>
      </c>
    </row>
    <row r="54" spans="1:19" ht="15">
      <c r="A54" s="10" t="s">
        <v>70</v>
      </c>
      <c r="B54" s="3">
        <v>17425</v>
      </c>
      <c r="C54" s="3">
        <v>321</v>
      </c>
      <c r="D54" s="3">
        <v>17746</v>
      </c>
      <c r="E54" s="3">
        <v>1434</v>
      </c>
      <c r="F54" s="3">
        <v>286</v>
      </c>
      <c r="G54" s="3">
        <v>1720</v>
      </c>
      <c r="H54" s="4">
        <f t="shared" si="0"/>
        <v>-91.77044476327116</v>
      </c>
      <c r="I54" s="4">
        <f t="shared" si="1"/>
        <v>-10.903426791277258</v>
      </c>
      <c r="J54" s="5">
        <f t="shared" si="2"/>
        <v>-90.3076749690071</v>
      </c>
      <c r="L54" s="71">
        <f t="shared" si="3"/>
        <v>8712.5</v>
      </c>
      <c r="M54" s="71">
        <f t="shared" si="3"/>
        <v>160.5</v>
      </c>
      <c r="N54" s="71">
        <f t="shared" si="4"/>
        <v>717</v>
      </c>
      <c r="O54" s="71">
        <f t="shared" si="4"/>
        <v>143</v>
      </c>
      <c r="P54" s="71">
        <f t="shared" si="5"/>
        <v>-7995.5</v>
      </c>
      <c r="Q54" s="71">
        <f t="shared" si="5"/>
        <v>-17.5</v>
      </c>
      <c r="R54" s="71">
        <f t="shared" si="6"/>
        <v>3.3820754716981134</v>
      </c>
      <c r="S54" s="71">
        <f t="shared" si="7"/>
        <v>0.6745283018867925</v>
      </c>
    </row>
    <row r="55" spans="1:19" ht="15">
      <c r="A55" s="6" t="s">
        <v>45</v>
      </c>
      <c r="B55" s="7">
        <v>0</v>
      </c>
      <c r="C55" s="7">
        <v>0</v>
      </c>
      <c r="D55" s="7">
        <v>0</v>
      </c>
      <c r="E55" s="7">
        <v>0</v>
      </c>
      <c r="F55" s="7">
        <v>0</v>
      </c>
      <c r="G55" s="7">
        <v>0</v>
      </c>
      <c r="H55" s="8">
        <f t="shared" si="0"/>
        <v>0</v>
      </c>
      <c r="I55" s="8">
        <f t="shared" si="1"/>
        <v>0</v>
      </c>
      <c r="J55" s="9">
        <f t="shared" si="2"/>
        <v>0</v>
      </c>
      <c r="L55" s="71">
        <f t="shared" si="3"/>
        <v>0</v>
      </c>
      <c r="M55" s="71">
        <f t="shared" si="3"/>
        <v>0</v>
      </c>
      <c r="N55" s="71">
        <f t="shared" si="4"/>
        <v>0</v>
      </c>
      <c r="O55" s="71">
        <f t="shared" si="4"/>
        <v>0</v>
      </c>
      <c r="P55" s="71">
        <f t="shared" si="5"/>
        <v>0</v>
      </c>
      <c r="Q55" s="71">
        <f t="shared" si="5"/>
        <v>0</v>
      </c>
      <c r="R55" s="71">
        <f t="shared" si="6"/>
        <v>0</v>
      </c>
      <c r="S55" s="71">
        <f t="shared" si="7"/>
        <v>0</v>
      </c>
    </row>
    <row r="56" spans="1:19" ht="15">
      <c r="A56" s="10" t="s">
        <v>46</v>
      </c>
      <c r="B56" s="3">
        <v>6792</v>
      </c>
      <c r="C56" s="3">
        <v>708</v>
      </c>
      <c r="D56" s="3">
        <v>7500</v>
      </c>
      <c r="E56" s="3">
        <v>0</v>
      </c>
      <c r="F56" s="3">
        <v>0</v>
      </c>
      <c r="G56" s="3">
        <v>0</v>
      </c>
      <c r="H56" s="4">
        <f t="shared" si="0"/>
        <v>-100</v>
      </c>
      <c r="I56" s="4">
        <f t="shared" si="1"/>
        <v>-100</v>
      </c>
      <c r="J56" s="5">
        <f t="shared" si="2"/>
        <v>-100</v>
      </c>
      <c r="L56" s="71">
        <f t="shared" si="3"/>
        <v>3396</v>
      </c>
      <c r="M56" s="71">
        <f t="shared" si="3"/>
        <v>354</v>
      </c>
      <c r="N56" s="71">
        <f t="shared" si="4"/>
        <v>0</v>
      </c>
      <c r="O56" s="71">
        <f t="shared" si="4"/>
        <v>0</v>
      </c>
      <c r="P56" s="71">
        <f t="shared" si="5"/>
        <v>-3396</v>
      </c>
      <c r="Q56" s="71">
        <f t="shared" si="5"/>
        <v>-354</v>
      </c>
      <c r="R56" s="71">
        <f t="shared" si="6"/>
        <v>0</v>
      </c>
      <c r="S56" s="71">
        <f t="shared" si="7"/>
        <v>0</v>
      </c>
    </row>
    <row r="57" spans="1:19" ht="15">
      <c r="A57" s="6" t="s">
        <v>47</v>
      </c>
      <c r="B57" s="7">
        <v>481319</v>
      </c>
      <c r="C57" s="7">
        <v>1489</v>
      </c>
      <c r="D57" s="7">
        <v>482808</v>
      </c>
      <c r="E57" s="7">
        <v>715573</v>
      </c>
      <c r="F57" s="7">
        <v>0</v>
      </c>
      <c r="G57" s="7">
        <v>715573</v>
      </c>
      <c r="H57" s="8">
        <f t="shared" si="0"/>
        <v>48.66917782177724</v>
      </c>
      <c r="I57" s="8">
        <f t="shared" si="1"/>
        <v>-100</v>
      </c>
      <c r="J57" s="9">
        <f t="shared" si="2"/>
        <v>48.21067587943862</v>
      </c>
      <c r="L57" s="71">
        <f t="shared" si="3"/>
        <v>240659.5</v>
      </c>
      <c r="M57" s="71">
        <f t="shared" si="3"/>
        <v>744.5</v>
      </c>
      <c r="N57" s="71">
        <f t="shared" si="4"/>
        <v>357786.5</v>
      </c>
      <c r="O57" s="71">
        <f t="shared" si="4"/>
        <v>0</v>
      </c>
      <c r="P57" s="71">
        <f t="shared" si="5"/>
        <v>117127</v>
      </c>
      <c r="Q57" s="71">
        <f t="shared" si="5"/>
        <v>-744.5</v>
      </c>
      <c r="R57" s="71">
        <f t="shared" si="6"/>
        <v>1687.6721698113208</v>
      </c>
      <c r="S57" s="71">
        <f t="shared" si="7"/>
        <v>0</v>
      </c>
    </row>
    <row r="58" spans="1:19" ht="15">
      <c r="A58" s="10" t="s">
        <v>56</v>
      </c>
      <c r="B58" s="3">
        <v>9605</v>
      </c>
      <c r="C58" s="3">
        <v>5985</v>
      </c>
      <c r="D58" s="3">
        <v>15590</v>
      </c>
      <c r="E58" s="3">
        <v>5482</v>
      </c>
      <c r="F58" s="3">
        <v>1800</v>
      </c>
      <c r="G58" s="3">
        <v>7282</v>
      </c>
      <c r="H58" s="4">
        <f t="shared" si="0"/>
        <v>-42.92555960437272</v>
      </c>
      <c r="I58" s="4">
        <f t="shared" si="1"/>
        <v>-69.92481203007519</v>
      </c>
      <c r="J58" s="5">
        <f t="shared" si="2"/>
        <v>-53.29057087876844</v>
      </c>
      <c r="L58" s="71">
        <f t="shared" si="3"/>
        <v>4802.5</v>
      </c>
      <c r="M58" s="71">
        <f t="shared" si="3"/>
        <v>2992.5</v>
      </c>
      <c r="N58" s="71">
        <f t="shared" si="4"/>
        <v>2741</v>
      </c>
      <c r="O58" s="71">
        <f t="shared" si="4"/>
        <v>900</v>
      </c>
      <c r="P58" s="71">
        <f t="shared" si="5"/>
        <v>-2061.5</v>
      </c>
      <c r="Q58" s="71">
        <f t="shared" si="5"/>
        <v>-2092.5</v>
      </c>
      <c r="R58" s="71">
        <f t="shared" si="6"/>
        <v>12.929245283018869</v>
      </c>
      <c r="S58" s="71">
        <f t="shared" si="7"/>
        <v>4.245283018867925</v>
      </c>
    </row>
    <row r="59" spans="1:19" ht="15">
      <c r="A59" s="6" t="s">
        <v>57</v>
      </c>
      <c r="B59" s="7">
        <v>2683</v>
      </c>
      <c r="C59" s="7">
        <v>2857</v>
      </c>
      <c r="D59" s="7">
        <v>5540</v>
      </c>
      <c r="E59" s="7">
        <v>2839</v>
      </c>
      <c r="F59" s="7">
        <v>15184</v>
      </c>
      <c r="G59" s="7">
        <v>18023</v>
      </c>
      <c r="H59" s="8">
        <f t="shared" si="0"/>
        <v>5.814386880357809</v>
      </c>
      <c r="I59" s="8">
        <f t="shared" si="1"/>
        <v>431.4665733286664</v>
      </c>
      <c r="J59" s="9">
        <f t="shared" si="2"/>
        <v>225.32490974729242</v>
      </c>
      <c r="L59" s="71">
        <f t="shared" si="3"/>
        <v>1341.5</v>
      </c>
      <c r="M59" s="71">
        <f t="shared" si="3"/>
        <v>1428.5</v>
      </c>
      <c r="N59" s="71">
        <f t="shared" si="4"/>
        <v>1419.5</v>
      </c>
      <c r="O59" s="71">
        <f t="shared" si="4"/>
        <v>7592</v>
      </c>
      <c r="P59" s="71">
        <f t="shared" si="5"/>
        <v>78</v>
      </c>
      <c r="Q59" s="71">
        <f t="shared" si="5"/>
        <v>6163.5</v>
      </c>
      <c r="R59" s="71">
        <f t="shared" si="6"/>
        <v>6.695754716981132</v>
      </c>
      <c r="S59" s="71">
        <f t="shared" si="7"/>
        <v>35.81132075471698</v>
      </c>
    </row>
    <row r="60" spans="1:19" ht="15">
      <c r="A60" s="11" t="s">
        <v>48</v>
      </c>
      <c r="B60" s="12">
        <f>+B61-SUM(B59+B58+B32+B20+B10+B6+B5)</f>
        <v>16336466</v>
      </c>
      <c r="C60" s="12">
        <f>+C61-SUM(C59+C58+C32+C20+C10+C6+C5)</f>
        <v>3123924</v>
      </c>
      <c r="D60" s="12">
        <f>+D61-SUM(D59+D58+D32+D20+D10+D6+D5)</f>
        <v>19460390</v>
      </c>
      <c r="E60" s="12">
        <f>+E61-SUM(E59+E58+E32+E20+E10+E6+E5)</f>
        <v>20535712</v>
      </c>
      <c r="F60" s="12">
        <f>+F61-SUM(F59+F58+F32+F20+F10+F6+F5)</f>
        <v>8243753</v>
      </c>
      <c r="G60" s="12">
        <f>+G61-SUM(G59+G58+G32+G20+G10+G6+G5)</f>
        <v>28779465</v>
      </c>
      <c r="H60" s="13">
        <f aca="true" t="shared" si="8" ref="H60:J61">+_xlfn.IFERROR(((E60-B60)/B60)*100,0)</f>
        <v>25.704739323670122</v>
      </c>
      <c r="I60" s="13">
        <f t="shared" si="8"/>
        <v>163.8909589349805</v>
      </c>
      <c r="J60" s="13">
        <f t="shared" si="8"/>
        <v>47.8874010233094</v>
      </c>
      <c r="L60" s="72">
        <f t="shared" si="3"/>
        <v>8168233</v>
      </c>
      <c r="M60" s="72">
        <f t="shared" si="3"/>
        <v>1561962</v>
      </c>
      <c r="N60" s="72">
        <f t="shared" si="4"/>
        <v>10267856</v>
      </c>
      <c r="O60" s="72">
        <f t="shared" si="4"/>
        <v>4121876.5</v>
      </c>
      <c r="P60" s="72">
        <f t="shared" si="5"/>
        <v>2099623</v>
      </c>
      <c r="Q60" s="72">
        <f t="shared" si="5"/>
        <v>2559914.5</v>
      </c>
      <c r="R60" s="72">
        <f>N60/212</f>
        <v>48433.28301886792</v>
      </c>
      <c r="S60" s="72">
        <f>O60/212</f>
        <v>19442.813679245282</v>
      </c>
    </row>
    <row r="61" spans="1:19" ht="15">
      <c r="A61" s="14" t="s">
        <v>49</v>
      </c>
      <c r="B61" s="15">
        <f>SUM(B4:B59)</f>
        <v>26586001</v>
      </c>
      <c r="C61" s="15">
        <f>SUM(C4:C59)</f>
        <v>16129386</v>
      </c>
      <c r="D61" s="15">
        <f>SUM(D4:D59)</f>
        <v>42715387</v>
      </c>
      <c r="E61" s="15">
        <f>SUM(E4:E59)</f>
        <v>33740710</v>
      </c>
      <c r="F61" s="15">
        <f>SUM(F4:F59)</f>
        <v>23588634</v>
      </c>
      <c r="G61" s="15">
        <f>SUM(G4:G59)</f>
        <v>57329344</v>
      </c>
      <c r="H61" s="16">
        <f t="shared" si="8"/>
        <v>26.911565225623818</v>
      </c>
      <c r="I61" s="16">
        <f t="shared" si="8"/>
        <v>46.24632332563682</v>
      </c>
      <c r="J61" s="16">
        <f t="shared" si="8"/>
        <v>34.2123951727278</v>
      </c>
      <c r="L61" s="73">
        <f t="shared" si="3"/>
        <v>13293000.5</v>
      </c>
      <c r="M61" s="73">
        <f t="shared" si="3"/>
        <v>8064693</v>
      </c>
      <c r="N61" s="73">
        <f t="shared" si="4"/>
        <v>16870355</v>
      </c>
      <c r="O61" s="73">
        <f t="shared" si="4"/>
        <v>11794317</v>
      </c>
      <c r="P61" s="73">
        <f t="shared" si="5"/>
        <v>3577354.5</v>
      </c>
      <c r="Q61" s="73">
        <f t="shared" si="5"/>
        <v>3729624</v>
      </c>
      <c r="R61" s="73">
        <f>N61/212</f>
        <v>79577.14622641509</v>
      </c>
      <c r="S61" s="73">
        <f>O61/212</f>
        <v>55633.57075471698</v>
      </c>
    </row>
    <row r="62" spans="1:10" ht="15">
      <c r="A62" s="11" t="s">
        <v>59</v>
      </c>
      <c r="B62" s="12"/>
      <c r="C62" s="12"/>
      <c r="D62" s="12">
        <v>67604</v>
      </c>
      <c r="E62" s="12"/>
      <c r="F62" s="12"/>
      <c r="G62" s="12">
        <v>57451</v>
      </c>
      <c r="H62" s="13"/>
      <c r="I62" s="13"/>
      <c r="J62" s="13">
        <f>+_xlfn.IFERROR(((G62-D62)/D62)*100,0)</f>
        <v>-15.018342109934324</v>
      </c>
    </row>
    <row r="63" spans="1:10" ht="15">
      <c r="A63" s="11" t="s">
        <v>60</v>
      </c>
      <c r="B63" s="12"/>
      <c r="C63" s="12"/>
      <c r="D63" s="32">
        <v>5028</v>
      </c>
      <c r="E63" s="12"/>
      <c r="F63" s="12"/>
      <c r="G63" s="12">
        <v>8</v>
      </c>
      <c r="H63" s="13"/>
      <c r="I63" s="13"/>
      <c r="J63" s="13">
        <f>+_xlfn.IFERROR(((G63-D63)/D63)*100,0)</f>
        <v>-99.84089101034208</v>
      </c>
    </row>
    <row r="64" spans="1:10" ht="15.75" thickBot="1">
      <c r="A64" s="18" t="s">
        <v>61</v>
      </c>
      <c r="B64" s="19"/>
      <c r="C64" s="19"/>
      <c r="D64" s="19">
        <f>+D62+D63</f>
        <v>72632</v>
      </c>
      <c r="E64" s="19"/>
      <c r="F64" s="19"/>
      <c r="G64" s="19">
        <f>+G62+G63</f>
        <v>57459</v>
      </c>
      <c r="H64" s="59">
        <f>+_xlfn.IFERROR(((G64-D64)/D64)*100,0)</f>
        <v>-20.89024121599295</v>
      </c>
      <c r="I64" s="59"/>
      <c r="J64" s="60"/>
    </row>
    <row r="65" spans="1:10" ht="15.75" thickBot="1">
      <c r="A65" s="20" t="s">
        <v>62</v>
      </c>
      <c r="B65" s="33"/>
      <c r="C65" s="33"/>
      <c r="D65" s="33">
        <f>+D61+D64</f>
        <v>42788019</v>
      </c>
      <c r="E65" s="21"/>
      <c r="F65" s="21"/>
      <c r="G65" s="21">
        <f>+G61+G64</f>
        <v>57386803</v>
      </c>
      <c r="H65" s="63">
        <f>+_xlfn.IFERROR(((G65-D65)/D65)*100,0)</f>
        <v>34.11885930031021</v>
      </c>
      <c r="I65" s="63"/>
      <c r="J65" s="64"/>
    </row>
    <row r="66" spans="1:10" ht="49.5" customHeight="1">
      <c r="A66" s="50" t="s">
        <v>71</v>
      </c>
      <c r="B66" s="50"/>
      <c r="C66" s="50"/>
      <c r="D66" s="50"/>
      <c r="E66" s="50"/>
      <c r="F66" s="50"/>
      <c r="G66" s="50"/>
      <c r="H66" s="50"/>
      <c r="I66" s="50"/>
      <c r="J66" s="50"/>
    </row>
    <row r="67" ht="15">
      <c r="A67" s="40" t="s">
        <v>72</v>
      </c>
    </row>
  </sheetData>
  <sheetProtection/>
  <mergeCells count="14">
    <mergeCell ref="L1:S1"/>
    <mergeCell ref="L2:Q2"/>
    <mergeCell ref="R2:S3"/>
    <mergeCell ref="L3:M3"/>
    <mergeCell ref="N3:O3"/>
    <mergeCell ref="P3:Q3"/>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6">
      <selection activeCell="P13" sqref="P12:P13"/>
    </sheetView>
  </sheetViews>
  <sheetFormatPr defaultColWidth="9.140625" defaultRowHeight="15"/>
  <cols>
    <col min="1" max="1" width="36.7109375" style="0" bestFit="1" customWidth="1"/>
    <col min="2" max="10" width="14.28125" style="0" customWidth="1"/>
  </cols>
  <sheetData>
    <row r="1" spans="1:10" ht="22.5" customHeight="1">
      <c r="A1" s="51" t="s">
        <v>0</v>
      </c>
      <c r="B1" s="52"/>
      <c r="C1" s="52"/>
      <c r="D1" s="52"/>
      <c r="E1" s="52"/>
      <c r="F1" s="52"/>
      <c r="G1" s="52"/>
      <c r="H1" s="52"/>
      <c r="I1" s="52"/>
      <c r="J1" s="53"/>
    </row>
    <row r="2" spans="1:10" ht="27" customHeight="1">
      <c r="A2" s="54" t="s">
        <v>1</v>
      </c>
      <c r="B2" s="56" t="s">
        <v>76</v>
      </c>
      <c r="C2" s="56"/>
      <c r="D2" s="56"/>
      <c r="E2" s="56" t="s">
        <v>77</v>
      </c>
      <c r="F2" s="56"/>
      <c r="G2" s="56"/>
      <c r="H2" s="57" t="s">
        <v>74</v>
      </c>
      <c r="I2" s="57"/>
      <c r="J2" s="58"/>
    </row>
    <row r="3" spans="1:10" ht="15">
      <c r="A3" s="55"/>
      <c r="B3" s="1" t="s">
        <v>2</v>
      </c>
      <c r="C3" s="1" t="s">
        <v>3</v>
      </c>
      <c r="D3" s="1" t="s">
        <v>4</v>
      </c>
      <c r="E3" s="1" t="s">
        <v>2</v>
      </c>
      <c r="F3" s="1" t="s">
        <v>3</v>
      </c>
      <c r="G3" s="1" t="s">
        <v>4</v>
      </c>
      <c r="H3" s="1" t="s">
        <v>2</v>
      </c>
      <c r="I3" s="1" t="s">
        <v>3</v>
      </c>
      <c r="J3" s="2" t="s">
        <v>4</v>
      </c>
    </row>
    <row r="4" spans="1:11" ht="15">
      <c r="A4" s="10" t="s">
        <v>5</v>
      </c>
      <c r="B4" s="3">
        <v>4924</v>
      </c>
      <c r="C4" s="3">
        <v>14840</v>
      </c>
      <c r="D4" s="3">
        <v>19764</v>
      </c>
      <c r="E4" s="3">
        <v>6782</v>
      </c>
      <c r="F4" s="3">
        <v>16242</v>
      </c>
      <c r="G4" s="3">
        <v>23024</v>
      </c>
      <c r="H4" s="4">
        <f>+_xlfn.IFERROR(((E4-B4)/B4)*100,0)</f>
        <v>37.733549959382614</v>
      </c>
      <c r="I4" s="4">
        <f>+_xlfn.IFERROR(((F4-C4)/C4)*100,0)</f>
        <v>9.44743935309973</v>
      </c>
      <c r="J4" s="5">
        <f>+_xlfn.IFERROR(((G4-D4)/D4)*100,0)</f>
        <v>16.49463671321595</v>
      </c>
      <c r="K4" s="36"/>
    </row>
    <row r="5" spans="1:11" ht="15">
      <c r="A5" s="6" t="s">
        <v>68</v>
      </c>
      <c r="B5" s="7">
        <v>33737</v>
      </c>
      <c r="C5" s="7">
        <v>75946</v>
      </c>
      <c r="D5" s="7">
        <v>109683</v>
      </c>
      <c r="E5" s="7">
        <v>37582</v>
      </c>
      <c r="F5" s="7">
        <v>94556</v>
      </c>
      <c r="G5" s="7">
        <v>132138</v>
      </c>
      <c r="H5" s="8">
        <f>+_xlfn.IFERROR(((E5-B5)/B5)*100,0)</f>
        <v>11.396982541423363</v>
      </c>
      <c r="I5" s="8">
        <f>+_xlfn.IFERROR(((F5-C5)/C5)*100,0)</f>
        <v>24.50425302188397</v>
      </c>
      <c r="J5" s="9">
        <f>+_xlfn.IFERROR(((G5-D5)/D5)*100,0)</f>
        <v>20.47263477475999</v>
      </c>
      <c r="K5" s="36"/>
    </row>
    <row r="6" spans="1:10" ht="15">
      <c r="A6" s="10" t="s">
        <v>52</v>
      </c>
      <c r="B6" s="3">
        <v>39625</v>
      </c>
      <c r="C6" s="3">
        <v>23100</v>
      </c>
      <c r="D6" s="3">
        <v>62725</v>
      </c>
      <c r="E6" s="3">
        <v>58023</v>
      </c>
      <c r="F6" s="3">
        <v>31655</v>
      </c>
      <c r="G6" s="3">
        <v>89678</v>
      </c>
      <c r="H6" s="4">
        <f aca="true" t="shared" si="0" ref="H6:H59">+_xlfn.IFERROR(((E6-B6)/B6)*100,0)</f>
        <v>46.43028391167193</v>
      </c>
      <c r="I6" s="4">
        <f aca="true" t="shared" si="1" ref="I6:I61">+_xlfn.IFERROR(((F6-C6)/C6)*100,0)</f>
        <v>37.03463203463204</v>
      </c>
      <c r="J6" s="5">
        <f aca="true" t="shared" si="2" ref="J6:J61">+_xlfn.IFERROR(((G6-D6)/D6)*100,0)</f>
        <v>42.97010761259466</v>
      </c>
    </row>
    <row r="7" spans="1:10" ht="15">
      <c r="A7" s="6" t="s">
        <v>6</v>
      </c>
      <c r="B7" s="7">
        <v>23096</v>
      </c>
      <c r="C7" s="7">
        <v>5475</v>
      </c>
      <c r="D7" s="7">
        <v>28571</v>
      </c>
      <c r="E7" s="7">
        <v>26759</v>
      </c>
      <c r="F7" s="7">
        <v>5739</v>
      </c>
      <c r="G7" s="7">
        <v>32498</v>
      </c>
      <c r="H7" s="8">
        <f t="shared" si="0"/>
        <v>15.85988915829581</v>
      </c>
      <c r="I7" s="8">
        <f t="shared" si="1"/>
        <v>4.821917808219178</v>
      </c>
      <c r="J7" s="9">
        <f t="shared" si="2"/>
        <v>13.744706170592558</v>
      </c>
    </row>
    <row r="8" spans="1:10" ht="15">
      <c r="A8" s="10" t="s">
        <v>7</v>
      </c>
      <c r="B8" s="3">
        <v>18901</v>
      </c>
      <c r="C8" s="3">
        <v>4852</v>
      </c>
      <c r="D8" s="3">
        <v>23753</v>
      </c>
      <c r="E8" s="3">
        <v>22242</v>
      </c>
      <c r="F8" s="3">
        <v>5910</v>
      </c>
      <c r="G8" s="3">
        <v>28152</v>
      </c>
      <c r="H8" s="4">
        <f t="shared" si="0"/>
        <v>17.67631342257023</v>
      </c>
      <c r="I8" s="4">
        <f t="shared" si="1"/>
        <v>21.805441055234954</v>
      </c>
      <c r="J8" s="5">
        <f t="shared" si="2"/>
        <v>18.5197659243043</v>
      </c>
    </row>
    <row r="9" spans="1:10" ht="15">
      <c r="A9" s="6" t="s">
        <v>8</v>
      </c>
      <c r="B9" s="7">
        <v>15854</v>
      </c>
      <c r="C9" s="7">
        <v>11779</v>
      </c>
      <c r="D9" s="7">
        <v>27633</v>
      </c>
      <c r="E9" s="7">
        <v>20993</v>
      </c>
      <c r="F9" s="7">
        <v>36756</v>
      </c>
      <c r="G9" s="7">
        <v>57749</v>
      </c>
      <c r="H9" s="8">
        <f t="shared" si="0"/>
        <v>32.41453261006686</v>
      </c>
      <c r="I9" s="8">
        <f t="shared" si="1"/>
        <v>212.0468630613804</v>
      </c>
      <c r="J9" s="9">
        <f t="shared" si="2"/>
        <v>108.9856331198205</v>
      </c>
    </row>
    <row r="10" spans="1:10" ht="15">
      <c r="A10" s="10" t="s">
        <v>53</v>
      </c>
      <c r="B10" s="3">
        <v>1025</v>
      </c>
      <c r="C10" s="3">
        <v>119</v>
      </c>
      <c r="D10" s="3">
        <v>1144</v>
      </c>
      <c r="E10" s="3">
        <v>1819</v>
      </c>
      <c r="F10" s="3">
        <v>671</v>
      </c>
      <c r="G10" s="3">
        <v>2490</v>
      </c>
      <c r="H10" s="4">
        <f t="shared" si="0"/>
        <v>77.46341463414635</v>
      </c>
      <c r="I10" s="4">
        <f t="shared" si="1"/>
        <v>463.86554621848745</v>
      </c>
      <c r="J10" s="5">
        <f t="shared" si="2"/>
        <v>117.65734265734267</v>
      </c>
    </row>
    <row r="11" spans="1:10" ht="15">
      <c r="A11" s="6" t="s">
        <v>9</v>
      </c>
      <c r="B11" s="7">
        <v>7401</v>
      </c>
      <c r="C11" s="7">
        <v>878</v>
      </c>
      <c r="D11" s="7">
        <v>8279</v>
      </c>
      <c r="E11" s="7">
        <v>13023</v>
      </c>
      <c r="F11" s="7">
        <v>2755</v>
      </c>
      <c r="G11" s="7">
        <v>15778</v>
      </c>
      <c r="H11" s="8">
        <f t="shared" si="0"/>
        <v>75.962707742197</v>
      </c>
      <c r="I11" s="8">
        <f>+_xlfn.IFERROR(((F11-C11)/C11)*100,0)</f>
        <v>213.78132118451023</v>
      </c>
      <c r="J11" s="9">
        <f t="shared" si="2"/>
        <v>90.57857229133953</v>
      </c>
    </row>
    <row r="12" spans="1:10" ht="15">
      <c r="A12" s="10" t="s">
        <v>10</v>
      </c>
      <c r="B12" s="3">
        <v>5289</v>
      </c>
      <c r="C12" s="3">
        <v>1003</v>
      </c>
      <c r="D12" s="3">
        <v>6292</v>
      </c>
      <c r="E12" s="3">
        <v>9190</v>
      </c>
      <c r="F12" s="3">
        <v>4835</v>
      </c>
      <c r="G12" s="3">
        <v>14025</v>
      </c>
      <c r="H12" s="4">
        <f t="shared" si="0"/>
        <v>73.75685384760824</v>
      </c>
      <c r="I12" s="4">
        <f t="shared" si="1"/>
        <v>382.05383848454636</v>
      </c>
      <c r="J12" s="5">
        <f t="shared" si="2"/>
        <v>122.90209790209789</v>
      </c>
    </row>
    <row r="13" spans="1:10" ht="15">
      <c r="A13" s="6" t="s">
        <v>11</v>
      </c>
      <c r="B13" s="7">
        <v>12288</v>
      </c>
      <c r="C13" s="7">
        <v>1532</v>
      </c>
      <c r="D13" s="7">
        <v>13820</v>
      </c>
      <c r="E13" s="7">
        <v>16576</v>
      </c>
      <c r="F13" s="7">
        <v>1327</v>
      </c>
      <c r="G13" s="7">
        <v>17903</v>
      </c>
      <c r="H13" s="8">
        <f t="shared" si="0"/>
        <v>34.89583333333333</v>
      </c>
      <c r="I13" s="8">
        <f t="shared" si="1"/>
        <v>-13.381201044386422</v>
      </c>
      <c r="J13" s="9">
        <f t="shared" si="2"/>
        <v>29.544138929088277</v>
      </c>
    </row>
    <row r="14" spans="1:10" ht="15">
      <c r="A14" s="10" t="s">
        <v>12</v>
      </c>
      <c r="B14" s="3">
        <v>6399</v>
      </c>
      <c r="C14" s="3">
        <v>598</v>
      </c>
      <c r="D14" s="3">
        <v>6997</v>
      </c>
      <c r="E14" s="3">
        <v>8954</v>
      </c>
      <c r="F14" s="3">
        <v>1424</v>
      </c>
      <c r="G14" s="3">
        <v>10378</v>
      </c>
      <c r="H14" s="4">
        <f t="shared" si="0"/>
        <v>39.92811376777621</v>
      </c>
      <c r="I14" s="4">
        <f t="shared" si="1"/>
        <v>138.12709030100334</v>
      </c>
      <c r="J14" s="5">
        <f t="shared" si="2"/>
        <v>48.32070887523224</v>
      </c>
    </row>
    <row r="15" spans="1:10" ht="15">
      <c r="A15" s="6" t="s">
        <v>13</v>
      </c>
      <c r="B15" s="7">
        <v>2317</v>
      </c>
      <c r="C15" s="7">
        <v>54</v>
      </c>
      <c r="D15" s="7">
        <v>2371</v>
      </c>
      <c r="E15" s="7">
        <v>3437</v>
      </c>
      <c r="F15" s="7">
        <v>60</v>
      </c>
      <c r="G15" s="7">
        <v>3497</v>
      </c>
      <c r="H15" s="8">
        <f t="shared" si="0"/>
        <v>48.338368580060425</v>
      </c>
      <c r="I15" s="8">
        <f t="shared" si="1"/>
        <v>11.11111111111111</v>
      </c>
      <c r="J15" s="9">
        <f t="shared" si="2"/>
        <v>47.490510333192745</v>
      </c>
    </row>
    <row r="16" spans="1:10" ht="15">
      <c r="A16" s="10" t="s">
        <v>14</v>
      </c>
      <c r="B16" s="3">
        <v>6938</v>
      </c>
      <c r="C16" s="3">
        <v>774</v>
      </c>
      <c r="D16" s="3">
        <v>7712</v>
      </c>
      <c r="E16" s="3">
        <v>7841</v>
      </c>
      <c r="F16" s="3">
        <v>478</v>
      </c>
      <c r="G16" s="3">
        <v>8319</v>
      </c>
      <c r="H16" s="4">
        <f t="shared" si="0"/>
        <v>13.015278178149323</v>
      </c>
      <c r="I16" s="4">
        <f t="shared" si="1"/>
        <v>-38.24289405684754</v>
      </c>
      <c r="J16" s="5">
        <f t="shared" si="2"/>
        <v>7.870850622406639</v>
      </c>
    </row>
    <row r="17" spans="1:10" ht="15">
      <c r="A17" s="6" t="s">
        <v>15</v>
      </c>
      <c r="B17" s="7">
        <v>641</v>
      </c>
      <c r="C17" s="7">
        <v>11</v>
      </c>
      <c r="D17" s="7">
        <v>652</v>
      </c>
      <c r="E17" s="7">
        <v>640</v>
      </c>
      <c r="F17" s="7">
        <v>1</v>
      </c>
      <c r="G17" s="7">
        <v>641</v>
      </c>
      <c r="H17" s="42">
        <f t="shared" si="0"/>
        <v>-0.15600624024961</v>
      </c>
      <c r="I17" s="8">
        <f t="shared" si="1"/>
        <v>-90.9090909090909</v>
      </c>
      <c r="J17" s="9">
        <f t="shared" si="2"/>
        <v>-1.687116564417178</v>
      </c>
    </row>
    <row r="18" spans="1:10" ht="15">
      <c r="A18" s="10" t="s">
        <v>16</v>
      </c>
      <c r="B18" s="3">
        <v>870</v>
      </c>
      <c r="C18" s="3">
        <v>4</v>
      </c>
      <c r="D18" s="3">
        <v>874</v>
      </c>
      <c r="E18" s="3">
        <v>1089</v>
      </c>
      <c r="F18" s="3">
        <v>0</v>
      </c>
      <c r="G18" s="3">
        <v>1089</v>
      </c>
      <c r="H18" s="4">
        <f t="shared" si="0"/>
        <v>25.17241379310345</v>
      </c>
      <c r="I18" s="4">
        <f t="shared" si="1"/>
        <v>-100</v>
      </c>
      <c r="J18" s="5">
        <f t="shared" si="2"/>
        <v>24.59954233409611</v>
      </c>
    </row>
    <row r="19" spans="1:10" ht="15">
      <c r="A19" s="6" t="s">
        <v>17</v>
      </c>
      <c r="B19" s="7">
        <v>389</v>
      </c>
      <c r="C19" s="7">
        <v>35</v>
      </c>
      <c r="D19" s="7">
        <v>424</v>
      </c>
      <c r="E19" s="7">
        <v>431</v>
      </c>
      <c r="F19" s="7">
        <v>89</v>
      </c>
      <c r="G19" s="7">
        <v>520</v>
      </c>
      <c r="H19" s="8">
        <f t="shared" si="0"/>
        <v>10.796915167095115</v>
      </c>
      <c r="I19" s="8">
        <f t="shared" si="1"/>
        <v>154.2857142857143</v>
      </c>
      <c r="J19" s="9">
        <f t="shared" si="2"/>
        <v>22.641509433962266</v>
      </c>
    </row>
    <row r="20" spans="1:10" ht="15">
      <c r="A20" s="10" t="s">
        <v>54</v>
      </c>
      <c r="B20" s="3">
        <v>10404</v>
      </c>
      <c r="C20" s="3">
        <v>0</v>
      </c>
      <c r="D20" s="3">
        <v>10404</v>
      </c>
      <c r="E20" s="3">
        <v>15214</v>
      </c>
      <c r="F20" s="3">
        <v>0</v>
      </c>
      <c r="G20" s="3">
        <v>15214</v>
      </c>
      <c r="H20" s="4">
        <f t="shared" si="0"/>
        <v>46.2322183775471</v>
      </c>
      <c r="I20" s="4">
        <f t="shared" si="1"/>
        <v>0</v>
      </c>
      <c r="J20" s="5">
        <f t="shared" si="2"/>
        <v>46.2322183775471</v>
      </c>
    </row>
    <row r="21" spans="1:10" ht="15">
      <c r="A21" s="6" t="s">
        <v>18</v>
      </c>
      <c r="B21" s="7">
        <v>7933</v>
      </c>
      <c r="C21" s="7">
        <v>41</v>
      </c>
      <c r="D21" s="7">
        <v>7974</v>
      </c>
      <c r="E21" s="7">
        <v>9551</v>
      </c>
      <c r="F21" s="7">
        <v>23</v>
      </c>
      <c r="G21" s="7">
        <v>9574</v>
      </c>
      <c r="H21" s="8">
        <f t="shared" si="0"/>
        <v>20.395814950207992</v>
      </c>
      <c r="I21" s="8">
        <f t="shared" si="1"/>
        <v>-43.90243902439025</v>
      </c>
      <c r="J21" s="9">
        <f t="shared" si="2"/>
        <v>20.065211938801102</v>
      </c>
    </row>
    <row r="22" spans="1:10" ht="15">
      <c r="A22" s="10" t="s">
        <v>19</v>
      </c>
      <c r="B22" s="3">
        <v>43</v>
      </c>
      <c r="C22" s="3">
        <v>0</v>
      </c>
      <c r="D22" s="3">
        <v>43</v>
      </c>
      <c r="E22" s="3">
        <v>38</v>
      </c>
      <c r="F22" s="3">
        <v>0</v>
      </c>
      <c r="G22" s="3">
        <v>38</v>
      </c>
      <c r="H22" s="4">
        <f t="shared" si="0"/>
        <v>-11.627906976744185</v>
      </c>
      <c r="I22" s="4">
        <f t="shared" si="1"/>
        <v>0</v>
      </c>
      <c r="J22" s="5">
        <f t="shared" si="2"/>
        <v>-11.627906976744185</v>
      </c>
    </row>
    <row r="23" spans="1:10" ht="15">
      <c r="A23" s="6" t="s">
        <v>20</v>
      </c>
      <c r="B23" s="7">
        <v>1285</v>
      </c>
      <c r="C23" s="7">
        <v>9</v>
      </c>
      <c r="D23" s="7">
        <v>1294</v>
      </c>
      <c r="E23" s="7">
        <v>2108</v>
      </c>
      <c r="F23" s="7">
        <v>0</v>
      </c>
      <c r="G23" s="7">
        <v>2108</v>
      </c>
      <c r="H23" s="8">
        <f t="shared" si="0"/>
        <v>64.04669260700389</v>
      </c>
      <c r="I23" s="8">
        <f t="shared" si="1"/>
        <v>-100</v>
      </c>
      <c r="J23" s="9">
        <f t="shared" si="2"/>
        <v>62.90571870170015</v>
      </c>
    </row>
    <row r="24" spans="1:10" ht="15">
      <c r="A24" s="10" t="s">
        <v>21</v>
      </c>
      <c r="B24" s="3">
        <v>549</v>
      </c>
      <c r="C24" s="3">
        <v>3</v>
      </c>
      <c r="D24" s="3">
        <v>552</v>
      </c>
      <c r="E24" s="3">
        <v>722</v>
      </c>
      <c r="F24" s="3">
        <v>0</v>
      </c>
      <c r="G24" s="3">
        <v>722</v>
      </c>
      <c r="H24" s="4">
        <f t="shared" si="0"/>
        <v>31.51183970856102</v>
      </c>
      <c r="I24" s="4">
        <f t="shared" si="1"/>
        <v>-100</v>
      </c>
      <c r="J24" s="5">
        <f t="shared" si="2"/>
        <v>30.79710144927536</v>
      </c>
    </row>
    <row r="25" spans="1:10" ht="15">
      <c r="A25" s="6" t="s">
        <v>22</v>
      </c>
      <c r="B25" s="7">
        <v>4754</v>
      </c>
      <c r="C25" s="7">
        <v>87</v>
      </c>
      <c r="D25" s="7">
        <v>4841</v>
      </c>
      <c r="E25" s="7">
        <v>7588</v>
      </c>
      <c r="F25" s="7">
        <v>103</v>
      </c>
      <c r="G25" s="7">
        <v>7691</v>
      </c>
      <c r="H25" s="8">
        <f t="shared" si="0"/>
        <v>59.612957509465716</v>
      </c>
      <c r="I25" s="8">
        <f t="shared" si="1"/>
        <v>18.39080459770115</v>
      </c>
      <c r="J25" s="9">
        <f t="shared" si="2"/>
        <v>58.872133856641184</v>
      </c>
    </row>
    <row r="26" spans="1:10" ht="15">
      <c r="A26" s="10" t="s">
        <v>23</v>
      </c>
      <c r="B26" s="3">
        <v>2143</v>
      </c>
      <c r="C26" s="3">
        <v>16</v>
      </c>
      <c r="D26" s="3">
        <v>2159</v>
      </c>
      <c r="E26" s="3">
        <v>2906</v>
      </c>
      <c r="F26" s="3">
        <v>5</v>
      </c>
      <c r="G26" s="3">
        <v>2911</v>
      </c>
      <c r="H26" s="4">
        <f t="shared" si="0"/>
        <v>35.60429304713019</v>
      </c>
      <c r="I26" s="4">
        <f t="shared" si="1"/>
        <v>-68.75</v>
      </c>
      <c r="J26" s="5">
        <f t="shared" si="2"/>
        <v>34.830940250115795</v>
      </c>
    </row>
    <row r="27" spans="1:10" ht="15">
      <c r="A27" s="6" t="s">
        <v>24</v>
      </c>
      <c r="B27" s="7">
        <v>26</v>
      </c>
      <c r="C27" s="7">
        <v>0</v>
      </c>
      <c r="D27" s="7">
        <v>26</v>
      </c>
      <c r="E27" s="7">
        <v>224</v>
      </c>
      <c r="F27" s="7">
        <v>0</v>
      </c>
      <c r="G27" s="7">
        <v>224</v>
      </c>
      <c r="H27" s="8">
        <f t="shared" si="0"/>
        <v>761.5384615384615</v>
      </c>
      <c r="I27" s="8">
        <f t="shared" si="1"/>
        <v>0</v>
      </c>
      <c r="J27" s="9">
        <f t="shared" si="2"/>
        <v>761.5384615384615</v>
      </c>
    </row>
    <row r="28" spans="1:10" ht="15">
      <c r="A28" s="10" t="s">
        <v>25</v>
      </c>
      <c r="B28" s="3">
        <v>2262</v>
      </c>
      <c r="C28" s="3">
        <v>71</v>
      </c>
      <c r="D28" s="3">
        <v>2333</v>
      </c>
      <c r="E28" s="3">
        <v>2252</v>
      </c>
      <c r="F28" s="3">
        <v>84</v>
      </c>
      <c r="G28" s="3">
        <v>2336</v>
      </c>
      <c r="H28" s="41">
        <f t="shared" si="0"/>
        <v>-0.4420866489832007</v>
      </c>
      <c r="I28" s="4">
        <f t="shared" si="1"/>
        <v>18.30985915492958</v>
      </c>
      <c r="J28" s="43">
        <f t="shared" si="2"/>
        <v>0.12858979854264896</v>
      </c>
    </row>
    <row r="29" spans="1:10" ht="15">
      <c r="A29" s="6" t="s">
        <v>26</v>
      </c>
      <c r="B29" s="7">
        <v>3870</v>
      </c>
      <c r="C29" s="7">
        <v>144</v>
      </c>
      <c r="D29" s="7">
        <v>4014</v>
      </c>
      <c r="E29" s="7">
        <v>4242</v>
      </c>
      <c r="F29" s="7">
        <v>152</v>
      </c>
      <c r="G29" s="7">
        <v>4394</v>
      </c>
      <c r="H29" s="8">
        <f t="shared" si="0"/>
        <v>9.612403100775193</v>
      </c>
      <c r="I29" s="8">
        <f t="shared" si="1"/>
        <v>5.555555555555555</v>
      </c>
      <c r="J29" s="9">
        <f t="shared" si="2"/>
        <v>9.466865969108122</v>
      </c>
    </row>
    <row r="30" spans="1:10" ht="15">
      <c r="A30" s="10" t="s">
        <v>27</v>
      </c>
      <c r="B30" s="3">
        <v>3275</v>
      </c>
      <c r="C30" s="3">
        <v>121</v>
      </c>
      <c r="D30" s="3">
        <v>3396</v>
      </c>
      <c r="E30" s="3">
        <v>3268</v>
      </c>
      <c r="F30" s="3">
        <v>166</v>
      </c>
      <c r="G30" s="3">
        <v>3434</v>
      </c>
      <c r="H30" s="41">
        <f t="shared" si="0"/>
        <v>-0.2137404580152672</v>
      </c>
      <c r="I30" s="4">
        <f t="shared" si="1"/>
        <v>37.1900826446281</v>
      </c>
      <c r="J30" s="5">
        <f t="shared" si="2"/>
        <v>1.1189634864546525</v>
      </c>
    </row>
    <row r="31" spans="1:10" ht="15">
      <c r="A31" s="6" t="s">
        <v>75</v>
      </c>
      <c r="B31" s="7">
        <v>947</v>
      </c>
      <c r="C31" s="7">
        <v>6</v>
      </c>
      <c r="D31" s="7">
        <v>953</v>
      </c>
      <c r="E31" s="7">
        <v>1191</v>
      </c>
      <c r="F31" s="7">
        <v>50</v>
      </c>
      <c r="G31" s="7">
        <v>1241</v>
      </c>
      <c r="H31" s="8">
        <f t="shared" si="0"/>
        <v>25.76557550158395</v>
      </c>
      <c r="I31" s="8">
        <f t="shared" si="1"/>
        <v>733.3333333333333</v>
      </c>
      <c r="J31" s="9">
        <f t="shared" si="2"/>
        <v>30.220356768100736</v>
      </c>
    </row>
    <row r="32" spans="1:10" ht="15">
      <c r="A32" s="10" t="s">
        <v>55</v>
      </c>
      <c r="B32" s="3">
        <v>1836</v>
      </c>
      <c r="C32" s="3">
        <v>210</v>
      </c>
      <c r="D32" s="3">
        <v>2046</v>
      </c>
      <c r="E32" s="3">
        <v>2184</v>
      </c>
      <c r="F32" s="3">
        <v>370</v>
      </c>
      <c r="G32" s="3">
        <v>2554</v>
      </c>
      <c r="H32" s="4">
        <f t="shared" si="0"/>
        <v>18.954248366013072</v>
      </c>
      <c r="I32" s="4">
        <f t="shared" si="1"/>
        <v>76.19047619047619</v>
      </c>
      <c r="J32" s="5">
        <f t="shared" si="2"/>
        <v>24.82893450635386</v>
      </c>
    </row>
    <row r="33" spans="1:10" ht="15">
      <c r="A33" s="6" t="s">
        <v>67</v>
      </c>
      <c r="B33" s="7">
        <v>613</v>
      </c>
      <c r="C33" s="7">
        <v>2</v>
      </c>
      <c r="D33" s="7">
        <v>615</v>
      </c>
      <c r="E33" s="7">
        <v>728</v>
      </c>
      <c r="F33" s="7">
        <v>0</v>
      </c>
      <c r="G33" s="7">
        <v>728</v>
      </c>
      <c r="H33" s="8">
        <f t="shared" si="0"/>
        <v>18.76019575856444</v>
      </c>
      <c r="I33" s="8">
        <f t="shared" si="1"/>
        <v>-100</v>
      </c>
      <c r="J33" s="9">
        <f t="shared" si="2"/>
        <v>18.3739837398374</v>
      </c>
    </row>
    <row r="34" spans="1:10" ht="15">
      <c r="A34" s="10" t="s">
        <v>28</v>
      </c>
      <c r="B34" s="3">
        <v>2656</v>
      </c>
      <c r="C34" s="3">
        <v>443</v>
      </c>
      <c r="D34" s="3">
        <v>3099</v>
      </c>
      <c r="E34" s="3">
        <v>3790</v>
      </c>
      <c r="F34" s="3">
        <v>108</v>
      </c>
      <c r="G34" s="3">
        <v>3898</v>
      </c>
      <c r="H34" s="4">
        <f t="shared" si="0"/>
        <v>42.69578313253012</v>
      </c>
      <c r="I34" s="4">
        <f t="shared" si="1"/>
        <v>-75.62076749435666</v>
      </c>
      <c r="J34" s="5">
        <f t="shared" si="2"/>
        <v>25.78251048725395</v>
      </c>
    </row>
    <row r="35" spans="1:10" ht="15">
      <c r="A35" s="6" t="s">
        <v>66</v>
      </c>
      <c r="B35" s="7">
        <v>894</v>
      </c>
      <c r="C35" s="7">
        <v>3</v>
      </c>
      <c r="D35" s="7">
        <v>897</v>
      </c>
      <c r="E35" s="7">
        <v>918</v>
      </c>
      <c r="F35" s="7">
        <v>0</v>
      </c>
      <c r="G35" s="7">
        <v>918</v>
      </c>
      <c r="H35" s="8">
        <f t="shared" si="0"/>
        <v>2.684563758389262</v>
      </c>
      <c r="I35" s="8">
        <f t="shared" si="1"/>
        <v>-100</v>
      </c>
      <c r="J35" s="9">
        <f t="shared" si="2"/>
        <v>2.341137123745819</v>
      </c>
    </row>
    <row r="36" spans="1:10" ht="15">
      <c r="A36" s="10" t="s">
        <v>29</v>
      </c>
      <c r="B36" s="3">
        <v>10888</v>
      </c>
      <c r="C36" s="3">
        <v>64</v>
      </c>
      <c r="D36" s="3">
        <v>10952</v>
      </c>
      <c r="E36" s="3">
        <v>13834</v>
      </c>
      <c r="F36" s="3">
        <v>50</v>
      </c>
      <c r="G36" s="3">
        <v>13884</v>
      </c>
      <c r="H36" s="4">
        <f t="shared" si="0"/>
        <v>27.057310800881705</v>
      </c>
      <c r="I36" s="4">
        <f t="shared" si="1"/>
        <v>-21.875</v>
      </c>
      <c r="J36" s="5">
        <f t="shared" si="2"/>
        <v>26.771365960555148</v>
      </c>
    </row>
    <row r="37" spans="1:10" ht="15">
      <c r="A37" s="6" t="s">
        <v>30</v>
      </c>
      <c r="B37" s="7">
        <v>862</v>
      </c>
      <c r="C37" s="7">
        <v>9</v>
      </c>
      <c r="D37" s="7">
        <v>871</v>
      </c>
      <c r="E37" s="7">
        <v>1046</v>
      </c>
      <c r="F37" s="7">
        <v>10</v>
      </c>
      <c r="G37" s="7">
        <v>1056</v>
      </c>
      <c r="H37" s="8">
        <f t="shared" si="0"/>
        <v>21.34570765661253</v>
      </c>
      <c r="I37" s="8">
        <f t="shared" si="1"/>
        <v>11.11111111111111</v>
      </c>
      <c r="J37" s="9">
        <f t="shared" si="2"/>
        <v>21.23995407577497</v>
      </c>
    </row>
    <row r="38" spans="1:10" ht="15">
      <c r="A38" s="10" t="s">
        <v>31</v>
      </c>
      <c r="B38" s="3">
        <v>1508</v>
      </c>
      <c r="C38" s="3">
        <v>2</v>
      </c>
      <c r="D38" s="3">
        <v>1510</v>
      </c>
      <c r="E38" s="3">
        <v>1861</v>
      </c>
      <c r="F38" s="3">
        <v>4</v>
      </c>
      <c r="G38" s="3">
        <v>1865</v>
      </c>
      <c r="H38" s="4">
        <f t="shared" si="0"/>
        <v>23.408488063660478</v>
      </c>
      <c r="I38" s="4">
        <f t="shared" si="1"/>
        <v>100</v>
      </c>
      <c r="J38" s="5">
        <f t="shared" si="2"/>
        <v>23.509933774834437</v>
      </c>
    </row>
    <row r="39" spans="1:10" ht="15">
      <c r="A39" s="6" t="s">
        <v>32</v>
      </c>
      <c r="B39" s="7">
        <v>229</v>
      </c>
      <c r="C39" s="7">
        <v>16</v>
      </c>
      <c r="D39" s="7">
        <v>245</v>
      </c>
      <c r="E39" s="7">
        <v>310</v>
      </c>
      <c r="F39" s="7">
        <v>2</v>
      </c>
      <c r="G39" s="7">
        <v>312</v>
      </c>
      <c r="H39" s="8">
        <f t="shared" si="0"/>
        <v>35.37117903930131</v>
      </c>
      <c r="I39" s="8">
        <f t="shared" si="1"/>
        <v>-87.5</v>
      </c>
      <c r="J39" s="9">
        <f t="shared" si="2"/>
        <v>27.346938775510203</v>
      </c>
    </row>
    <row r="40" spans="1:10" ht="15">
      <c r="A40" s="10" t="s">
        <v>33</v>
      </c>
      <c r="B40" s="3">
        <v>4002</v>
      </c>
      <c r="C40" s="3">
        <v>940</v>
      </c>
      <c r="D40" s="3">
        <v>4942</v>
      </c>
      <c r="E40" s="3">
        <v>5148</v>
      </c>
      <c r="F40" s="3">
        <v>1379</v>
      </c>
      <c r="G40" s="3">
        <v>6527</v>
      </c>
      <c r="H40" s="4">
        <f t="shared" si="0"/>
        <v>28.635682158920538</v>
      </c>
      <c r="I40" s="4">
        <f t="shared" si="1"/>
        <v>46.702127659574465</v>
      </c>
      <c r="J40" s="5">
        <f t="shared" si="2"/>
        <v>32.0720356131121</v>
      </c>
    </row>
    <row r="41" spans="1:10" ht="15">
      <c r="A41" s="6" t="s">
        <v>34</v>
      </c>
      <c r="B41" s="7">
        <v>475</v>
      </c>
      <c r="C41" s="7">
        <v>26</v>
      </c>
      <c r="D41" s="7">
        <v>501</v>
      </c>
      <c r="E41" s="7">
        <v>1708</v>
      </c>
      <c r="F41" s="7">
        <v>9</v>
      </c>
      <c r="G41" s="7">
        <v>1717</v>
      </c>
      <c r="H41" s="8">
        <f t="shared" si="0"/>
        <v>259.57894736842104</v>
      </c>
      <c r="I41" s="8">
        <f t="shared" si="1"/>
        <v>-65.38461538461539</v>
      </c>
      <c r="J41" s="9">
        <f t="shared" si="2"/>
        <v>242.71457085828345</v>
      </c>
    </row>
    <row r="42" spans="1:10" ht="15">
      <c r="A42" s="10" t="s">
        <v>35</v>
      </c>
      <c r="B42" s="3">
        <v>2010</v>
      </c>
      <c r="C42" s="3">
        <v>311</v>
      </c>
      <c r="D42" s="3">
        <v>2321</v>
      </c>
      <c r="E42" s="3">
        <v>2783</v>
      </c>
      <c r="F42" s="3">
        <v>443</v>
      </c>
      <c r="G42" s="3">
        <v>3226</v>
      </c>
      <c r="H42" s="4">
        <f t="shared" si="0"/>
        <v>38.45771144278607</v>
      </c>
      <c r="I42" s="4">
        <f t="shared" si="1"/>
        <v>42.443729903536976</v>
      </c>
      <c r="J42" s="5">
        <f t="shared" si="2"/>
        <v>38.99181387333046</v>
      </c>
    </row>
    <row r="43" spans="1:10" ht="15">
      <c r="A43" s="6" t="s">
        <v>36</v>
      </c>
      <c r="B43" s="7">
        <v>2174</v>
      </c>
      <c r="C43" s="7">
        <v>44</v>
      </c>
      <c r="D43" s="7">
        <v>2218</v>
      </c>
      <c r="E43" s="7">
        <v>2666</v>
      </c>
      <c r="F43" s="7">
        <v>56</v>
      </c>
      <c r="G43" s="7">
        <v>2722</v>
      </c>
      <c r="H43" s="8">
        <f t="shared" si="0"/>
        <v>22.63109475620975</v>
      </c>
      <c r="I43" s="8">
        <f t="shared" si="1"/>
        <v>27.27272727272727</v>
      </c>
      <c r="J43" s="9">
        <f t="shared" si="2"/>
        <v>22.72317403065825</v>
      </c>
    </row>
    <row r="44" spans="1:10" ht="15">
      <c r="A44" s="10" t="s">
        <v>37</v>
      </c>
      <c r="B44" s="3">
        <v>1516</v>
      </c>
      <c r="C44" s="3">
        <v>6</v>
      </c>
      <c r="D44" s="3">
        <v>1522</v>
      </c>
      <c r="E44" s="3">
        <v>2417</v>
      </c>
      <c r="F44" s="3">
        <v>8</v>
      </c>
      <c r="G44" s="3">
        <v>2425</v>
      </c>
      <c r="H44" s="4">
        <f t="shared" si="0"/>
        <v>59.43271767810027</v>
      </c>
      <c r="I44" s="4">
        <f t="shared" si="1"/>
        <v>33.33333333333333</v>
      </c>
      <c r="J44" s="5">
        <f t="shared" si="2"/>
        <v>59.32982917214192</v>
      </c>
    </row>
    <row r="45" spans="1:10" ht="15">
      <c r="A45" s="6" t="s">
        <v>69</v>
      </c>
      <c r="B45" s="7">
        <v>982</v>
      </c>
      <c r="C45" s="7">
        <v>12</v>
      </c>
      <c r="D45" s="7">
        <v>994</v>
      </c>
      <c r="E45" s="7">
        <v>1440</v>
      </c>
      <c r="F45" s="7">
        <v>0</v>
      </c>
      <c r="G45" s="7">
        <v>1440</v>
      </c>
      <c r="H45" s="8">
        <f t="shared" si="0"/>
        <v>46.63951120162933</v>
      </c>
      <c r="I45" s="8">
        <f t="shared" si="1"/>
        <v>-100</v>
      </c>
      <c r="J45" s="9">
        <f t="shared" si="2"/>
        <v>44.8692152917505</v>
      </c>
    </row>
    <row r="46" spans="1:10" ht="15">
      <c r="A46" s="10" t="s">
        <v>38</v>
      </c>
      <c r="B46" s="3">
        <v>5144</v>
      </c>
      <c r="C46" s="3">
        <v>18</v>
      </c>
      <c r="D46" s="3">
        <v>5162</v>
      </c>
      <c r="E46" s="3">
        <v>8566</v>
      </c>
      <c r="F46" s="3">
        <v>107</v>
      </c>
      <c r="G46" s="3">
        <v>8673</v>
      </c>
      <c r="H46" s="4">
        <f t="shared" si="0"/>
        <v>66.52410575427683</v>
      </c>
      <c r="I46" s="4">
        <f t="shared" si="1"/>
        <v>494.44444444444446</v>
      </c>
      <c r="J46" s="5">
        <f t="shared" si="2"/>
        <v>68.01627276249516</v>
      </c>
    </row>
    <row r="47" spans="1:10" ht="15">
      <c r="A47" s="6" t="s">
        <v>39</v>
      </c>
      <c r="B47" s="7">
        <v>2262</v>
      </c>
      <c r="C47" s="7">
        <v>74</v>
      </c>
      <c r="D47" s="7">
        <v>2336</v>
      </c>
      <c r="E47" s="7">
        <v>2653</v>
      </c>
      <c r="F47" s="7">
        <v>3</v>
      </c>
      <c r="G47" s="7">
        <v>2656</v>
      </c>
      <c r="H47" s="8">
        <f t="shared" si="0"/>
        <v>17.285587975243146</v>
      </c>
      <c r="I47" s="8">
        <f t="shared" si="1"/>
        <v>-95.94594594594594</v>
      </c>
      <c r="J47" s="9">
        <f t="shared" si="2"/>
        <v>13.698630136986301</v>
      </c>
    </row>
    <row r="48" spans="1:10" ht="15">
      <c r="A48" s="10" t="s">
        <v>40</v>
      </c>
      <c r="B48" s="3">
        <v>5318</v>
      </c>
      <c r="C48" s="3">
        <v>473</v>
      </c>
      <c r="D48" s="3">
        <v>5791</v>
      </c>
      <c r="E48" s="3">
        <v>5909</v>
      </c>
      <c r="F48" s="3">
        <v>595</v>
      </c>
      <c r="G48" s="3">
        <v>6504</v>
      </c>
      <c r="H48" s="4">
        <f t="shared" si="0"/>
        <v>11.11320045129748</v>
      </c>
      <c r="I48" s="4">
        <f t="shared" si="1"/>
        <v>25.792811839323466</v>
      </c>
      <c r="J48" s="5">
        <f t="shared" si="2"/>
        <v>12.312208599551028</v>
      </c>
    </row>
    <row r="49" spans="1:10" ht="15">
      <c r="A49" s="6" t="s">
        <v>41</v>
      </c>
      <c r="B49" s="7">
        <v>208</v>
      </c>
      <c r="C49" s="7">
        <v>0</v>
      </c>
      <c r="D49" s="7">
        <v>208</v>
      </c>
      <c r="E49" s="7">
        <v>254</v>
      </c>
      <c r="F49" s="7">
        <v>0</v>
      </c>
      <c r="G49" s="7">
        <v>254</v>
      </c>
      <c r="H49" s="8">
        <f t="shared" si="0"/>
        <v>22.115384615384613</v>
      </c>
      <c r="I49" s="8">
        <f t="shared" si="1"/>
        <v>0</v>
      </c>
      <c r="J49" s="9">
        <f t="shared" si="2"/>
        <v>22.115384615384613</v>
      </c>
    </row>
    <row r="50" spans="1:10" ht="15">
      <c r="A50" s="10" t="s">
        <v>42</v>
      </c>
      <c r="B50" s="3">
        <v>480</v>
      </c>
      <c r="C50" s="3">
        <v>1</v>
      </c>
      <c r="D50" s="3">
        <v>481</v>
      </c>
      <c r="E50" s="3">
        <v>469</v>
      </c>
      <c r="F50" s="3">
        <v>6</v>
      </c>
      <c r="G50" s="3">
        <v>475</v>
      </c>
      <c r="H50" s="4">
        <f t="shared" si="0"/>
        <v>-2.2916666666666665</v>
      </c>
      <c r="I50" s="4">
        <f t="shared" si="1"/>
        <v>500</v>
      </c>
      <c r="J50" s="5">
        <f t="shared" si="2"/>
        <v>-1.2474012474012475</v>
      </c>
    </row>
    <row r="51" spans="1:10" ht="15">
      <c r="A51" s="6" t="s">
        <v>43</v>
      </c>
      <c r="B51" s="7">
        <v>1298</v>
      </c>
      <c r="C51" s="7">
        <v>32</v>
      </c>
      <c r="D51" s="7">
        <v>1330</v>
      </c>
      <c r="E51" s="7">
        <v>2100</v>
      </c>
      <c r="F51" s="7">
        <v>31</v>
      </c>
      <c r="G51" s="7">
        <v>2131</v>
      </c>
      <c r="H51" s="8">
        <f t="shared" si="0"/>
        <v>61.78736517719569</v>
      </c>
      <c r="I51" s="8">
        <f>+_xlfn.IFERROR(((F51-C51)/C51)*100,0)</f>
        <v>-3.125</v>
      </c>
      <c r="J51" s="9">
        <f t="shared" si="2"/>
        <v>60.225563909774436</v>
      </c>
    </row>
    <row r="52" spans="1:10" ht="15">
      <c r="A52" s="10" t="s">
        <v>73</v>
      </c>
      <c r="B52" s="3">
        <v>2366</v>
      </c>
      <c r="C52" s="3">
        <v>48</v>
      </c>
      <c r="D52" s="3">
        <v>2414</v>
      </c>
      <c r="E52" s="3">
        <v>3172</v>
      </c>
      <c r="F52" s="3">
        <v>9</v>
      </c>
      <c r="G52" s="3">
        <v>3181</v>
      </c>
      <c r="H52" s="4">
        <f t="shared" si="0"/>
        <v>34.065934065934066</v>
      </c>
      <c r="I52" s="4">
        <f t="shared" si="1"/>
        <v>-81.25</v>
      </c>
      <c r="J52" s="5">
        <f t="shared" si="2"/>
        <v>31.772990886495446</v>
      </c>
    </row>
    <row r="53" spans="1:10" ht="15">
      <c r="A53" s="6" t="s">
        <v>44</v>
      </c>
      <c r="B53" s="7">
        <v>1076</v>
      </c>
      <c r="C53" s="7">
        <v>3</v>
      </c>
      <c r="D53" s="7">
        <v>1079</v>
      </c>
      <c r="E53" s="7">
        <v>3366</v>
      </c>
      <c r="F53" s="7">
        <v>0</v>
      </c>
      <c r="G53" s="7">
        <v>3366</v>
      </c>
      <c r="H53" s="8">
        <f t="shared" si="0"/>
        <v>212.82527881040895</v>
      </c>
      <c r="I53" s="8">
        <f t="shared" si="1"/>
        <v>-100</v>
      </c>
      <c r="J53" s="9">
        <f t="shared" si="2"/>
        <v>211.9555143651529</v>
      </c>
    </row>
    <row r="54" spans="1:10" ht="15">
      <c r="A54" s="10" t="s">
        <v>70</v>
      </c>
      <c r="B54" s="3">
        <v>9091</v>
      </c>
      <c r="C54" s="3">
        <v>240</v>
      </c>
      <c r="D54" s="3">
        <v>9331</v>
      </c>
      <c r="E54" s="3">
        <v>14887</v>
      </c>
      <c r="F54" s="3">
        <v>317</v>
      </c>
      <c r="G54" s="3">
        <v>15204</v>
      </c>
      <c r="H54" s="4">
        <f t="shared" si="0"/>
        <v>63.75536244637554</v>
      </c>
      <c r="I54" s="4">
        <f t="shared" si="1"/>
        <v>32.083333333333336</v>
      </c>
      <c r="J54" s="5">
        <f t="shared" si="2"/>
        <v>62.94073518379595</v>
      </c>
    </row>
    <row r="55" spans="1:10" ht="15">
      <c r="A55" s="6" t="s">
        <v>45</v>
      </c>
      <c r="B55" s="7">
        <v>334</v>
      </c>
      <c r="C55" s="7">
        <v>0</v>
      </c>
      <c r="D55" s="7">
        <v>334</v>
      </c>
      <c r="E55" s="7">
        <v>345</v>
      </c>
      <c r="F55" s="7">
        <v>0</v>
      </c>
      <c r="G55" s="7">
        <v>345</v>
      </c>
      <c r="H55" s="8">
        <f t="shared" si="0"/>
        <v>3.293413173652695</v>
      </c>
      <c r="I55" s="8">
        <f t="shared" si="1"/>
        <v>0</v>
      </c>
      <c r="J55" s="9">
        <f t="shared" si="2"/>
        <v>3.293413173652695</v>
      </c>
    </row>
    <row r="56" spans="1:10" ht="15">
      <c r="A56" s="10" t="s">
        <v>46</v>
      </c>
      <c r="B56" s="3">
        <v>3425</v>
      </c>
      <c r="C56" s="3">
        <v>9</v>
      </c>
      <c r="D56" s="3">
        <v>3434</v>
      </c>
      <c r="E56" s="3">
        <v>3140</v>
      </c>
      <c r="F56" s="3">
        <v>1</v>
      </c>
      <c r="G56" s="3">
        <v>3141</v>
      </c>
      <c r="H56" s="4">
        <f t="shared" si="0"/>
        <v>-8.321167883211679</v>
      </c>
      <c r="I56" s="4">
        <f t="shared" si="1"/>
        <v>-88.88888888888889</v>
      </c>
      <c r="J56" s="5">
        <f t="shared" si="2"/>
        <v>-8.532323820617355</v>
      </c>
    </row>
    <row r="57" spans="1:10" ht="15">
      <c r="A57" s="6" t="s">
        <v>47</v>
      </c>
      <c r="B57" s="7">
        <v>6875</v>
      </c>
      <c r="C57" s="7">
        <v>37</v>
      </c>
      <c r="D57" s="7">
        <v>6912</v>
      </c>
      <c r="E57" s="7">
        <v>8684</v>
      </c>
      <c r="F57" s="7">
        <v>47</v>
      </c>
      <c r="G57" s="7">
        <v>8731</v>
      </c>
      <c r="H57" s="8">
        <f t="shared" si="0"/>
        <v>26.312727272727273</v>
      </c>
      <c r="I57" s="8">
        <f t="shared" si="1"/>
        <v>27.027027027027028</v>
      </c>
      <c r="J57" s="9">
        <f t="shared" si="2"/>
        <v>26.316550925925924</v>
      </c>
    </row>
    <row r="58" spans="1:10" ht="15">
      <c r="A58" s="10" t="s">
        <v>56</v>
      </c>
      <c r="B58" s="3">
        <v>258</v>
      </c>
      <c r="C58" s="3">
        <v>56</v>
      </c>
      <c r="D58" s="3">
        <v>314</v>
      </c>
      <c r="E58" s="3">
        <v>340</v>
      </c>
      <c r="F58" s="3">
        <v>22</v>
      </c>
      <c r="G58" s="3">
        <v>362</v>
      </c>
      <c r="H58" s="4">
        <f t="shared" si="0"/>
        <v>31.782945736434108</v>
      </c>
      <c r="I58" s="4">
        <f t="shared" si="1"/>
        <v>-60.71428571428571</v>
      </c>
      <c r="J58" s="5">
        <f t="shared" si="2"/>
        <v>15.286624203821656</v>
      </c>
    </row>
    <row r="59" spans="1:10" ht="15">
      <c r="A59" s="6" t="s">
        <v>57</v>
      </c>
      <c r="B59" s="7">
        <v>199</v>
      </c>
      <c r="C59" s="7">
        <v>31</v>
      </c>
      <c r="D59" s="7">
        <v>230</v>
      </c>
      <c r="E59" s="7">
        <v>142</v>
      </c>
      <c r="F59" s="7">
        <v>121</v>
      </c>
      <c r="G59" s="7">
        <v>263</v>
      </c>
      <c r="H59" s="8">
        <f t="shared" si="0"/>
        <v>-28.643216080402013</v>
      </c>
      <c r="I59" s="8">
        <f t="shared" si="1"/>
        <v>290.3225806451613</v>
      </c>
      <c r="J59" s="9">
        <f t="shared" si="2"/>
        <v>14.347826086956522</v>
      </c>
    </row>
    <row r="60" spans="1:11" ht="15">
      <c r="A60" s="11" t="s">
        <v>48</v>
      </c>
      <c r="B60" s="12">
        <f>B61-SUM(B6+B10+B20+B32+B58+B59+B5)</f>
        <v>199080</v>
      </c>
      <c r="C60" s="12">
        <f>C61-SUM(C6+C10+C20+C32+C58+C59+C5)</f>
        <v>45146</v>
      </c>
      <c r="D60" s="12">
        <f>D61-SUM(D6+D10+D20+D32+D58+D59+D5)</f>
        <v>244226</v>
      </c>
      <c r="E60" s="12">
        <f>E61-SUM(E6+E10+E20+E32+E58+E59+E5)</f>
        <v>264241</v>
      </c>
      <c r="F60" s="12">
        <f>F61-SUM(F6+F10+F20+F32+F58+F59+F5)</f>
        <v>79384</v>
      </c>
      <c r="G60" s="12">
        <f>G61-SUM(G6+G10+G20+G32+G58+G59+G5)</f>
        <v>343625</v>
      </c>
      <c r="H60" s="13">
        <f>+_xlfn.IFERROR(((E60-B60)/B60)*100,0)</f>
        <v>32.73106288929073</v>
      </c>
      <c r="I60" s="13">
        <f t="shared" si="1"/>
        <v>75.83839099809508</v>
      </c>
      <c r="J60" s="35">
        <f t="shared" si="2"/>
        <v>40.69959791340808</v>
      </c>
      <c r="K60" s="37"/>
    </row>
    <row r="61" spans="1:10" ht="15">
      <c r="A61" s="14" t="s">
        <v>49</v>
      </c>
      <c r="B61" s="15">
        <f>SUM(B4:B59)</f>
        <v>286164</v>
      </c>
      <c r="C61" s="15">
        <f>SUM(C4:C59)</f>
        <v>144608</v>
      </c>
      <c r="D61" s="15">
        <f>SUM(D4:D59)</f>
        <v>430772</v>
      </c>
      <c r="E61" s="15">
        <f>SUM(E4:E59)</f>
        <v>379545</v>
      </c>
      <c r="F61" s="15">
        <f>SUM(F4:F59)</f>
        <v>206779</v>
      </c>
      <c r="G61" s="15">
        <f>SUM(G4:G59)</f>
        <v>586324</v>
      </c>
      <c r="H61" s="16">
        <f>+_xlfn.IFERROR(((E61-B61)/B61)*100,0)</f>
        <v>32.63198725206525</v>
      </c>
      <c r="I61" s="16">
        <f t="shared" si="1"/>
        <v>42.99278048240761</v>
      </c>
      <c r="J61" s="17">
        <f t="shared" si="2"/>
        <v>36.110053578226996</v>
      </c>
    </row>
    <row r="62" spans="1:10" ht="15.75" thickBot="1">
      <c r="A62" s="18" t="s">
        <v>50</v>
      </c>
      <c r="B62" s="19"/>
      <c r="C62" s="19"/>
      <c r="D62" s="19">
        <v>125440</v>
      </c>
      <c r="E62" s="19"/>
      <c r="F62" s="19"/>
      <c r="G62" s="19">
        <v>122503</v>
      </c>
      <c r="H62" s="59">
        <f>+_xlfn.IFERROR(((G62-D62)/D62)*100,0)</f>
        <v>-2.341358418367347</v>
      </c>
      <c r="I62" s="59"/>
      <c r="J62" s="60"/>
    </row>
    <row r="63" spans="1:10" ht="15">
      <c r="A63" s="14" t="s">
        <v>51</v>
      </c>
      <c r="B63" s="34"/>
      <c r="C63" s="34"/>
      <c r="D63" s="34">
        <f>+D61+D62</f>
        <v>556212</v>
      </c>
      <c r="E63" s="34"/>
      <c r="F63" s="34"/>
      <c r="G63" s="34">
        <f>+G61+G62</f>
        <v>708827</v>
      </c>
      <c r="H63" s="61">
        <f>+_xlfn.IFERROR(((G63-D63)/D63)*100,0)</f>
        <v>27.438278929616764</v>
      </c>
      <c r="I63" s="61"/>
      <c r="J63" s="62"/>
    </row>
    <row r="64" spans="1:10" ht="15">
      <c r="A64" s="44"/>
      <c r="B64" s="45"/>
      <c r="C64" s="45"/>
      <c r="D64" s="45"/>
      <c r="E64" s="45"/>
      <c r="F64" s="45"/>
      <c r="G64" s="45"/>
      <c r="H64" s="45"/>
      <c r="I64" s="45"/>
      <c r="J64" s="46"/>
    </row>
    <row r="65" spans="1:10" ht="15.75" thickBot="1">
      <c r="A65" s="47"/>
      <c r="B65" s="48"/>
      <c r="C65" s="48"/>
      <c r="D65" s="48"/>
      <c r="E65" s="48"/>
      <c r="F65" s="48"/>
      <c r="G65" s="48"/>
      <c r="H65" s="48"/>
      <c r="I65" s="48"/>
      <c r="J65" s="49"/>
    </row>
    <row r="66" spans="1:10" ht="48.75" customHeight="1">
      <c r="A66" s="50" t="s">
        <v>71</v>
      </c>
      <c r="B66" s="50"/>
      <c r="C66" s="50"/>
      <c r="D66" s="50"/>
      <c r="E66" s="50"/>
      <c r="F66" s="50"/>
      <c r="G66" s="50"/>
      <c r="H66" s="50"/>
      <c r="I66" s="50"/>
      <c r="J66" s="50"/>
    </row>
    <row r="67" ht="15">
      <c r="A67" s="40" t="s">
        <v>72</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21">
      <selection activeCell="B60" sqref="B60:G61"/>
    </sheetView>
  </sheetViews>
  <sheetFormatPr defaultColWidth="9.140625" defaultRowHeight="15"/>
  <cols>
    <col min="1" max="1" width="34.00390625" style="0" bestFit="1" customWidth="1"/>
    <col min="2" max="10" width="14.28125" style="0" customWidth="1"/>
  </cols>
  <sheetData>
    <row r="1" spans="1:10" ht="24.75" customHeight="1">
      <c r="A1" s="51" t="s">
        <v>63</v>
      </c>
      <c r="B1" s="52"/>
      <c r="C1" s="52"/>
      <c r="D1" s="52"/>
      <c r="E1" s="52"/>
      <c r="F1" s="52"/>
      <c r="G1" s="52"/>
      <c r="H1" s="52"/>
      <c r="I1" s="52"/>
      <c r="J1" s="53"/>
    </row>
    <row r="2" spans="1:10" ht="27" customHeight="1">
      <c r="A2" s="65" t="s">
        <v>1</v>
      </c>
      <c r="B2" s="56" t="s">
        <v>76</v>
      </c>
      <c r="C2" s="56"/>
      <c r="D2" s="56"/>
      <c r="E2" s="56" t="s">
        <v>77</v>
      </c>
      <c r="F2" s="56"/>
      <c r="G2" s="56"/>
      <c r="H2" s="57" t="s">
        <v>74</v>
      </c>
      <c r="I2" s="57"/>
      <c r="J2" s="58"/>
    </row>
    <row r="3" spans="1:10" ht="15">
      <c r="A3" s="66"/>
      <c r="B3" s="1" t="s">
        <v>2</v>
      </c>
      <c r="C3" s="1" t="s">
        <v>3</v>
      </c>
      <c r="D3" s="1" t="s">
        <v>4</v>
      </c>
      <c r="E3" s="1" t="s">
        <v>2</v>
      </c>
      <c r="F3" s="1" t="s">
        <v>3</v>
      </c>
      <c r="G3" s="1" t="s">
        <v>4</v>
      </c>
      <c r="H3" s="1" t="s">
        <v>2</v>
      </c>
      <c r="I3" s="1" t="s">
        <v>3</v>
      </c>
      <c r="J3" s="2" t="s">
        <v>4</v>
      </c>
    </row>
    <row r="4" spans="1:10" ht="15">
      <c r="A4" s="10" t="s">
        <v>5</v>
      </c>
      <c r="B4" s="3">
        <v>67</v>
      </c>
      <c r="C4" s="3">
        <v>11278</v>
      </c>
      <c r="D4" s="3">
        <v>11345</v>
      </c>
      <c r="E4" s="3">
        <v>221</v>
      </c>
      <c r="F4" s="3">
        <v>11962</v>
      </c>
      <c r="G4" s="3">
        <v>12183</v>
      </c>
      <c r="H4" s="4">
        <f>+_xlfn.IFERROR(((E4-B4)/B4)*100,)</f>
        <v>229.8507462686567</v>
      </c>
      <c r="I4" s="4">
        <f>+_xlfn.IFERROR(((F4-C4)/C4)*100,)</f>
        <v>6.064905125022167</v>
      </c>
      <c r="J4" s="5">
        <f>+_xlfn.IFERROR(((G4-D4)/D4)*100,)</f>
        <v>7.38651388276774</v>
      </c>
    </row>
    <row r="5" spans="1:10" ht="15">
      <c r="A5" s="6" t="s">
        <v>68</v>
      </c>
      <c r="B5" s="7">
        <v>32156</v>
      </c>
      <c r="C5" s="7">
        <v>73261</v>
      </c>
      <c r="D5" s="7">
        <v>105417</v>
      </c>
      <c r="E5" s="7">
        <v>36568</v>
      </c>
      <c r="F5" s="7">
        <v>93259</v>
      </c>
      <c r="G5" s="7">
        <v>129827</v>
      </c>
      <c r="H5" s="8">
        <f>+_xlfn.IFERROR(((E5-B5)/B5)*100,)</f>
        <v>13.720612016419953</v>
      </c>
      <c r="I5" s="8">
        <f>+_xlfn.IFERROR(((F5-C5)/C5)*100,)</f>
        <v>27.296924693902625</v>
      </c>
      <c r="J5" s="9">
        <f>+_xlfn.IFERROR(((G5-D5)/D5)*100,)</f>
        <v>23.155658005824485</v>
      </c>
    </row>
    <row r="6" spans="1:10" ht="15">
      <c r="A6" s="10" t="s">
        <v>52</v>
      </c>
      <c r="B6" s="3">
        <v>38383</v>
      </c>
      <c r="C6" s="3">
        <v>22270</v>
      </c>
      <c r="D6" s="3">
        <v>60653</v>
      </c>
      <c r="E6" s="3">
        <v>56639</v>
      </c>
      <c r="F6" s="3">
        <v>30759</v>
      </c>
      <c r="G6" s="3">
        <v>87398</v>
      </c>
      <c r="H6" s="4">
        <f aca="true" t="shared" si="0" ref="H6:H59">+_xlfn.IFERROR(((E6-B6)/B6)*100,)</f>
        <v>47.562723080530446</v>
      </c>
      <c r="I6" s="4">
        <f aca="true" t="shared" si="1" ref="I6:I59">+_xlfn.IFERROR(((F6-C6)/C6)*100,)</f>
        <v>38.118545127974855</v>
      </c>
      <c r="J6" s="5">
        <f aca="true" t="shared" si="2" ref="J6:J59">+_xlfn.IFERROR(((G6-D6)/D6)*100,)</f>
        <v>44.09509834633077</v>
      </c>
    </row>
    <row r="7" spans="1:10" ht="15">
      <c r="A7" s="6" t="s">
        <v>6</v>
      </c>
      <c r="B7" s="7">
        <v>18832</v>
      </c>
      <c r="C7" s="7">
        <v>4401</v>
      </c>
      <c r="D7" s="7">
        <v>23233</v>
      </c>
      <c r="E7" s="7">
        <v>21992</v>
      </c>
      <c r="F7" s="7">
        <v>4561</v>
      </c>
      <c r="G7" s="7">
        <v>26553</v>
      </c>
      <c r="H7" s="8">
        <f t="shared" si="0"/>
        <v>16.77994902293968</v>
      </c>
      <c r="I7" s="8">
        <f t="shared" si="1"/>
        <v>3.635537377868666</v>
      </c>
      <c r="J7" s="9">
        <f t="shared" si="2"/>
        <v>14.290018508156502</v>
      </c>
    </row>
    <row r="8" spans="1:10" ht="15">
      <c r="A8" s="10" t="s">
        <v>7</v>
      </c>
      <c r="B8" s="3">
        <v>16350</v>
      </c>
      <c r="C8" s="3">
        <v>4326</v>
      </c>
      <c r="D8" s="3">
        <v>20676</v>
      </c>
      <c r="E8" s="3">
        <v>19463</v>
      </c>
      <c r="F8" s="3">
        <v>5452</v>
      </c>
      <c r="G8" s="3">
        <v>24915</v>
      </c>
      <c r="H8" s="4">
        <f t="shared" si="0"/>
        <v>19.039755351681958</v>
      </c>
      <c r="I8" s="4">
        <f t="shared" si="1"/>
        <v>26.02866389274156</v>
      </c>
      <c r="J8" s="5">
        <f t="shared" si="2"/>
        <v>20.50203134068485</v>
      </c>
    </row>
    <row r="9" spans="1:10" ht="15">
      <c r="A9" s="6" t="s">
        <v>8</v>
      </c>
      <c r="B9" s="7">
        <v>11258</v>
      </c>
      <c r="C9" s="7">
        <v>10216</v>
      </c>
      <c r="D9" s="7">
        <v>21474</v>
      </c>
      <c r="E9" s="7">
        <v>15761</v>
      </c>
      <c r="F9" s="7">
        <v>35658</v>
      </c>
      <c r="G9" s="7">
        <v>51419</v>
      </c>
      <c r="H9" s="8">
        <f t="shared" si="0"/>
        <v>39.99822348552141</v>
      </c>
      <c r="I9" s="8">
        <f t="shared" si="1"/>
        <v>249.04072043852779</v>
      </c>
      <c r="J9" s="9">
        <f t="shared" si="2"/>
        <v>139.44770420042843</v>
      </c>
    </row>
    <row r="10" spans="1:10" ht="15">
      <c r="A10" s="10" t="s">
        <v>53</v>
      </c>
      <c r="B10" s="3">
        <v>888</v>
      </c>
      <c r="C10" s="3">
        <v>97</v>
      </c>
      <c r="D10" s="3">
        <v>985</v>
      </c>
      <c r="E10" s="3">
        <v>1463</v>
      </c>
      <c r="F10" s="3">
        <v>649</v>
      </c>
      <c r="G10" s="3">
        <v>2112</v>
      </c>
      <c r="H10" s="4">
        <f t="shared" si="0"/>
        <v>64.75225225225225</v>
      </c>
      <c r="I10" s="4">
        <f t="shared" si="1"/>
        <v>569.0721649484536</v>
      </c>
      <c r="J10" s="5">
        <f t="shared" si="2"/>
        <v>114.41624365482232</v>
      </c>
    </row>
    <row r="11" spans="1:10" ht="15">
      <c r="A11" s="6" t="s">
        <v>9</v>
      </c>
      <c r="B11" s="7">
        <v>2312</v>
      </c>
      <c r="C11" s="7">
        <v>424</v>
      </c>
      <c r="D11" s="7">
        <v>2736</v>
      </c>
      <c r="E11" s="7">
        <v>5119</v>
      </c>
      <c r="F11" s="7">
        <v>2243</v>
      </c>
      <c r="G11" s="7">
        <v>7362</v>
      </c>
      <c r="H11" s="8">
        <f t="shared" si="0"/>
        <v>121.41003460207614</v>
      </c>
      <c r="I11" s="8">
        <f t="shared" si="1"/>
        <v>429.0094339622642</v>
      </c>
      <c r="J11" s="9">
        <f t="shared" si="2"/>
        <v>169.07894736842107</v>
      </c>
    </row>
    <row r="12" spans="1:10" ht="15">
      <c r="A12" s="10" t="s">
        <v>10</v>
      </c>
      <c r="B12" s="3">
        <v>3000</v>
      </c>
      <c r="C12" s="3">
        <v>265</v>
      </c>
      <c r="D12" s="3">
        <v>3265</v>
      </c>
      <c r="E12" s="3">
        <v>6565</v>
      </c>
      <c r="F12" s="3">
        <v>2858</v>
      </c>
      <c r="G12" s="3">
        <v>9423</v>
      </c>
      <c r="H12" s="4">
        <f t="shared" si="0"/>
        <v>118.83333333333333</v>
      </c>
      <c r="I12" s="4">
        <f t="shared" si="1"/>
        <v>978.4905660377358</v>
      </c>
      <c r="J12" s="5">
        <f t="shared" si="2"/>
        <v>188.60643185298622</v>
      </c>
    </row>
    <row r="13" spans="1:10" ht="15">
      <c r="A13" s="6" t="s">
        <v>11</v>
      </c>
      <c r="B13" s="7">
        <v>8265</v>
      </c>
      <c r="C13" s="7">
        <v>1315</v>
      </c>
      <c r="D13" s="7">
        <v>9580</v>
      </c>
      <c r="E13" s="7">
        <v>10138</v>
      </c>
      <c r="F13" s="7">
        <v>1195</v>
      </c>
      <c r="G13" s="7">
        <v>11333</v>
      </c>
      <c r="H13" s="8">
        <f t="shared" si="0"/>
        <v>22.661826981246218</v>
      </c>
      <c r="I13" s="8">
        <f t="shared" si="1"/>
        <v>-9.125475285171103</v>
      </c>
      <c r="J13" s="9">
        <f t="shared" si="2"/>
        <v>18.29853862212944</v>
      </c>
    </row>
    <row r="14" spans="1:10" ht="15">
      <c r="A14" s="10" t="s">
        <v>12</v>
      </c>
      <c r="B14" s="3">
        <v>6029</v>
      </c>
      <c r="C14" s="3">
        <v>245</v>
      </c>
      <c r="D14" s="3">
        <v>6274</v>
      </c>
      <c r="E14" s="3">
        <v>8437</v>
      </c>
      <c r="F14" s="3">
        <v>748</v>
      </c>
      <c r="G14" s="3">
        <v>9185</v>
      </c>
      <c r="H14" s="4">
        <f t="shared" si="0"/>
        <v>39.940288605075466</v>
      </c>
      <c r="I14" s="4">
        <f t="shared" si="1"/>
        <v>205.3061224489796</v>
      </c>
      <c r="J14" s="5">
        <f t="shared" si="2"/>
        <v>46.397832323876315</v>
      </c>
    </row>
    <row r="15" spans="1:10" ht="15">
      <c r="A15" s="6" t="s">
        <v>13</v>
      </c>
      <c r="B15" s="7">
        <v>1799</v>
      </c>
      <c r="C15" s="7">
        <v>17</v>
      </c>
      <c r="D15" s="7">
        <v>1816</v>
      </c>
      <c r="E15" s="7">
        <v>2823</v>
      </c>
      <c r="F15" s="7">
        <v>13</v>
      </c>
      <c r="G15" s="7">
        <v>2836</v>
      </c>
      <c r="H15" s="8">
        <f t="shared" si="0"/>
        <v>56.92051139521956</v>
      </c>
      <c r="I15" s="8">
        <f t="shared" si="1"/>
        <v>-23.52941176470588</v>
      </c>
      <c r="J15" s="9">
        <f t="shared" si="2"/>
        <v>56.167400881057276</v>
      </c>
    </row>
    <row r="16" spans="1:10" ht="15">
      <c r="A16" s="10" t="s">
        <v>14</v>
      </c>
      <c r="B16" s="3">
        <v>4692</v>
      </c>
      <c r="C16" s="3">
        <v>696</v>
      </c>
      <c r="D16" s="3">
        <v>5388</v>
      </c>
      <c r="E16" s="3">
        <v>5924</v>
      </c>
      <c r="F16" s="3">
        <v>439</v>
      </c>
      <c r="G16" s="3">
        <v>6363</v>
      </c>
      <c r="H16" s="4">
        <f t="shared" si="0"/>
        <v>26.257459505541348</v>
      </c>
      <c r="I16" s="4">
        <f t="shared" si="1"/>
        <v>-36.92528735632184</v>
      </c>
      <c r="J16" s="5">
        <f t="shared" si="2"/>
        <v>18.095768374164813</v>
      </c>
    </row>
    <row r="17" spans="1:10" ht="15">
      <c r="A17" s="6" t="s">
        <v>15</v>
      </c>
      <c r="B17" s="7">
        <v>540</v>
      </c>
      <c r="C17" s="7">
        <v>8</v>
      </c>
      <c r="D17" s="7">
        <v>548</v>
      </c>
      <c r="E17" s="7">
        <v>561</v>
      </c>
      <c r="F17" s="7">
        <v>0</v>
      </c>
      <c r="G17" s="7">
        <v>561</v>
      </c>
      <c r="H17" s="42">
        <f t="shared" si="0"/>
        <v>3.888888888888889</v>
      </c>
      <c r="I17" s="8">
        <f t="shared" si="1"/>
        <v>-100</v>
      </c>
      <c r="J17" s="9">
        <f t="shared" si="2"/>
        <v>2.3722627737226274</v>
      </c>
    </row>
    <row r="18" spans="1:10" ht="15">
      <c r="A18" s="10" t="s">
        <v>16</v>
      </c>
      <c r="B18" s="3">
        <v>717</v>
      </c>
      <c r="C18" s="3">
        <v>2</v>
      </c>
      <c r="D18" s="3">
        <v>719</v>
      </c>
      <c r="E18" s="3">
        <v>1010</v>
      </c>
      <c r="F18" s="3">
        <v>0</v>
      </c>
      <c r="G18" s="3">
        <v>1010</v>
      </c>
      <c r="H18" s="4">
        <f t="shared" si="0"/>
        <v>40.86471408647141</v>
      </c>
      <c r="I18" s="4">
        <f t="shared" si="1"/>
        <v>-100</v>
      </c>
      <c r="J18" s="5">
        <f t="shared" si="2"/>
        <v>40.47287899860918</v>
      </c>
    </row>
    <row r="19" spans="1:10" ht="15">
      <c r="A19" s="6" t="s">
        <v>17</v>
      </c>
      <c r="B19" s="7">
        <v>355</v>
      </c>
      <c r="C19" s="7">
        <v>21</v>
      </c>
      <c r="D19" s="7">
        <v>376</v>
      </c>
      <c r="E19" s="7">
        <v>382</v>
      </c>
      <c r="F19" s="7">
        <v>61</v>
      </c>
      <c r="G19" s="7">
        <v>443</v>
      </c>
      <c r="H19" s="8">
        <f t="shared" si="0"/>
        <v>7.605633802816901</v>
      </c>
      <c r="I19" s="8">
        <f t="shared" si="1"/>
        <v>190.47619047619045</v>
      </c>
      <c r="J19" s="9">
        <f t="shared" si="2"/>
        <v>17.819148936170212</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517</v>
      </c>
      <c r="C21" s="7">
        <v>24</v>
      </c>
      <c r="D21" s="7">
        <v>541</v>
      </c>
      <c r="E21" s="7">
        <v>949</v>
      </c>
      <c r="F21" s="7">
        <v>15</v>
      </c>
      <c r="G21" s="7">
        <v>964</v>
      </c>
      <c r="H21" s="8">
        <f t="shared" si="0"/>
        <v>83.55899419729207</v>
      </c>
      <c r="I21" s="8">
        <f t="shared" si="1"/>
        <v>-37.5</v>
      </c>
      <c r="J21" s="9">
        <f t="shared" si="2"/>
        <v>78.18853974121997</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1172</v>
      </c>
      <c r="C23" s="7">
        <v>8</v>
      </c>
      <c r="D23" s="7">
        <v>1180</v>
      </c>
      <c r="E23" s="7">
        <v>2000</v>
      </c>
      <c r="F23" s="7">
        <v>0</v>
      </c>
      <c r="G23" s="7">
        <v>2000</v>
      </c>
      <c r="H23" s="8">
        <f t="shared" si="0"/>
        <v>70.64846416382252</v>
      </c>
      <c r="I23" s="8">
        <f t="shared" si="1"/>
        <v>-100</v>
      </c>
      <c r="J23" s="9">
        <f t="shared" si="2"/>
        <v>69.49152542372882</v>
      </c>
    </row>
    <row r="24" spans="1:10" ht="15">
      <c r="A24" s="10" t="s">
        <v>21</v>
      </c>
      <c r="B24" s="3">
        <v>494</v>
      </c>
      <c r="C24" s="3">
        <v>2</v>
      </c>
      <c r="D24" s="3">
        <v>496</v>
      </c>
      <c r="E24" s="3">
        <v>650</v>
      </c>
      <c r="F24" s="3">
        <v>0</v>
      </c>
      <c r="G24" s="3">
        <v>650</v>
      </c>
      <c r="H24" s="4">
        <f t="shared" si="0"/>
        <v>31.57894736842105</v>
      </c>
      <c r="I24" s="4">
        <f t="shared" si="1"/>
        <v>-100</v>
      </c>
      <c r="J24" s="5">
        <f t="shared" si="2"/>
        <v>31.048387096774192</v>
      </c>
    </row>
    <row r="25" spans="1:10" ht="15">
      <c r="A25" s="6" t="s">
        <v>22</v>
      </c>
      <c r="B25" s="7">
        <v>384</v>
      </c>
      <c r="C25" s="7">
        <v>50</v>
      </c>
      <c r="D25" s="7">
        <v>434</v>
      </c>
      <c r="E25" s="7">
        <v>186</v>
      </c>
      <c r="F25" s="7">
        <v>0</v>
      </c>
      <c r="G25" s="7">
        <v>186</v>
      </c>
      <c r="H25" s="8">
        <f t="shared" si="0"/>
        <v>-51.5625</v>
      </c>
      <c r="I25" s="8">
        <f t="shared" si="1"/>
        <v>-100</v>
      </c>
      <c r="J25" s="9">
        <f t="shared" si="2"/>
        <v>-57.14285714285714</v>
      </c>
    </row>
    <row r="26" spans="1:10" ht="15">
      <c r="A26" s="10" t="s">
        <v>23</v>
      </c>
      <c r="B26" s="3">
        <v>293</v>
      </c>
      <c r="C26" s="3">
        <v>8</v>
      </c>
      <c r="D26" s="3">
        <v>301</v>
      </c>
      <c r="E26" s="3">
        <v>358</v>
      </c>
      <c r="F26" s="3">
        <v>0</v>
      </c>
      <c r="G26" s="3">
        <v>358</v>
      </c>
      <c r="H26" s="4">
        <f t="shared" si="0"/>
        <v>22.18430034129693</v>
      </c>
      <c r="I26" s="4">
        <f t="shared" si="1"/>
        <v>-100</v>
      </c>
      <c r="J26" s="5">
        <f t="shared" si="2"/>
        <v>18.93687707641196</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1114</v>
      </c>
      <c r="C28" s="3">
        <v>46</v>
      </c>
      <c r="D28" s="3">
        <v>1160</v>
      </c>
      <c r="E28" s="3">
        <v>1197</v>
      </c>
      <c r="F28" s="3">
        <v>66</v>
      </c>
      <c r="G28" s="3">
        <v>1263</v>
      </c>
      <c r="H28" s="41">
        <f t="shared" si="0"/>
        <v>7.450628366247755</v>
      </c>
      <c r="I28" s="4">
        <f t="shared" si="1"/>
        <v>43.47826086956522</v>
      </c>
      <c r="J28" s="5">
        <f t="shared" si="2"/>
        <v>8.879310344827585</v>
      </c>
    </row>
    <row r="29" spans="1:10" ht="15">
      <c r="A29" s="6" t="s">
        <v>26</v>
      </c>
      <c r="B29" s="7">
        <v>3675</v>
      </c>
      <c r="C29" s="7">
        <v>106</v>
      </c>
      <c r="D29" s="7">
        <v>3781</v>
      </c>
      <c r="E29" s="7">
        <v>4092</v>
      </c>
      <c r="F29" s="7">
        <v>144</v>
      </c>
      <c r="G29" s="7">
        <v>4236</v>
      </c>
      <c r="H29" s="8">
        <f t="shared" si="0"/>
        <v>11.346938775510203</v>
      </c>
      <c r="I29" s="8">
        <f t="shared" si="1"/>
        <v>35.84905660377358</v>
      </c>
      <c r="J29" s="9">
        <f t="shared" si="2"/>
        <v>12.033853477915896</v>
      </c>
    </row>
    <row r="30" spans="1:10" ht="15">
      <c r="A30" s="10" t="s">
        <v>27</v>
      </c>
      <c r="B30" s="3">
        <v>1947</v>
      </c>
      <c r="C30" s="3">
        <v>113</v>
      </c>
      <c r="D30" s="3">
        <v>2060</v>
      </c>
      <c r="E30" s="3">
        <v>2166</v>
      </c>
      <c r="F30" s="3">
        <v>134</v>
      </c>
      <c r="G30" s="3">
        <v>2300</v>
      </c>
      <c r="H30" s="4">
        <f t="shared" si="0"/>
        <v>11.248073959938367</v>
      </c>
      <c r="I30" s="4">
        <f t="shared" si="1"/>
        <v>18.58407079646018</v>
      </c>
      <c r="J30" s="5">
        <f t="shared" si="2"/>
        <v>11.650485436893204</v>
      </c>
    </row>
    <row r="31" spans="1:10" ht="15">
      <c r="A31" s="6" t="s">
        <v>75</v>
      </c>
      <c r="B31" s="7">
        <v>842</v>
      </c>
      <c r="C31" s="7">
        <v>3</v>
      </c>
      <c r="D31" s="7">
        <v>845</v>
      </c>
      <c r="E31" s="7">
        <v>1158</v>
      </c>
      <c r="F31" s="7">
        <v>11</v>
      </c>
      <c r="G31" s="7">
        <v>1169</v>
      </c>
      <c r="H31" s="8">
        <f t="shared" si="0"/>
        <v>37.52969121140142</v>
      </c>
      <c r="I31" s="8">
        <f t="shared" si="1"/>
        <v>266.66666666666663</v>
      </c>
      <c r="J31" s="9">
        <f t="shared" si="2"/>
        <v>38.34319526627219</v>
      </c>
    </row>
    <row r="32" spans="1:10" ht="15">
      <c r="A32" s="10" t="s">
        <v>55</v>
      </c>
      <c r="B32" s="3">
        <v>0</v>
      </c>
      <c r="C32" s="3">
        <v>201</v>
      </c>
      <c r="D32" s="3">
        <v>201</v>
      </c>
      <c r="E32" s="3">
        <v>16</v>
      </c>
      <c r="F32" s="3">
        <v>363</v>
      </c>
      <c r="G32" s="3">
        <v>379</v>
      </c>
      <c r="H32" s="4">
        <f t="shared" si="0"/>
        <v>0</v>
      </c>
      <c r="I32" s="4">
        <f t="shared" si="1"/>
        <v>80.59701492537313</v>
      </c>
      <c r="J32" s="5">
        <f t="shared" si="2"/>
        <v>88.55721393034825</v>
      </c>
    </row>
    <row r="33" spans="1:10" ht="15">
      <c r="A33" s="6" t="s">
        <v>67</v>
      </c>
      <c r="B33" s="7">
        <v>355</v>
      </c>
      <c r="C33" s="7">
        <v>0</v>
      </c>
      <c r="D33" s="7">
        <v>355</v>
      </c>
      <c r="E33" s="7">
        <v>462</v>
      </c>
      <c r="F33" s="7">
        <v>0</v>
      </c>
      <c r="G33" s="7">
        <v>462</v>
      </c>
      <c r="H33" s="8">
        <f t="shared" si="0"/>
        <v>30.140845070422532</v>
      </c>
      <c r="I33" s="8">
        <f t="shared" si="1"/>
        <v>0</v>
      </c>
      <c r="J33" s="9">
        <f t="shared" si="2"/>
        <v>30.140845070422532</v>
      </c>
    </row>
    <row r="34" spans="1:10" ht="15">
      <c r="A34" s="10" t="s">
        <v>28</v>
      </c>
      <c r="B34" s="3">
        <v>2152</v>
      </c>
      <c r="C34" s="3">
        <v>403</v>
      </c>
      <c r="D34" s="3">
        <v>2555</v>
      </c>
      <c r="E34" s="3">
        <v>3448</v>
      </c>
      <c r="F34" s="3">
        <v>92</v>
      </c>
      <c r="G34" s="3">
        <v>3540</v>
      </c>
      <c r="H34" s="4">
        <f t="shared" si="0"/>
        <v>60.223048327137555</v>
      </c>
      <c r="I34" s="4">
        <f t="shared" si="1"/>
        <v>-77.1712158808933</v>
      </c>
      <c r="J34" s="5">
        <f t="shared" si="2"/>
        <v>38.551859099804304</v>
      </c>
    </row>
    <row r="35" spans="1:10" ht="15">
      <c r="A35" s="6" t="s">
        <v>66</v>
      </c>
      <c r="B35" s="7">
        <v>500</v>
      </c>
      <c r="C35" s="7">
        <v>2</v>
      </c>
      <c r="D35" s="7">
        <v>502</v>
      </c>
      <c r="E35" s="7">
        <v>633</v>
      </c>
      <c r="F35" s="7">
        <v>0</v>
      </c>
      <c r="G35" s="7">
        <v>633</v>
      </c>
      <c r="H35" s="8">
        <f t="shared" si="0"/>
        <v>26.6</v>
      </c>
      <c r="I35" s="8">
        <f t="shared" si="1"/>
        <v>-100</v>
      </c>
      <c r="J35" s="9">
        <f t="shared" si="2"/>
        <v>26.095617529880478</v>
      </c>
    </row>
    <row r="36" spans="1:10" ht="15">
      <c r="A36" s="10" t="s">
        <v>29</v>
      </c>
      <c r="B36" s="3">
        <v>216</v>
      </c>
      <c r="C36" s="3">
        <v>26</v>
      </c>
      <c r="D36" s="3">
        <v>242</v>
      </c>
      <c r="E36" s="3">
        <v>166</v>
      </c>
      <c r="F36" s="3">
        <v>10</v>
      </c>
      <c r="G36" s="3">
        <v>176</v>
      </c>
      <c r="H36" s="4">
        <f t="shared" si="0"/>
        <v>-23.14814814814815</v>
      </c>
      <c r="I36" s="4">
        <f t="shared" si="1"/>
        <v>-61.53846153846154</v>
      </c>
      <c r="J36" s="5">
        <f t="shared" si="2"/>
        <v>-27.27272727272727</v>
      </c>
    </row>
    <row r="37" spans="1:10" ht="15">
      <c r="A37" s="6" t="s">
        <v>30</v>
      </c>
      <c r="B37" s="7">
        <v>646</v>
      </c>
      <c r="C37" s="7">
        <v>7</v>
      </c>
      <c r="D37" s="7">
        <v>653</v>
      </c>
      <c r="E37" s="7">
        <v>713</v>
      </c>
      <c r="F37" s="7">
        <v>0</v>
      </c>
      <c r="G37" s="7">
        <v>713</v>
      </c>
      <c r="H37" s="8">
        <f t="shared" si="0"/>
        <v>10.371517027863778</v>
      </c>
      <c r="I37" s="8">
        <f t="shared" si="1"/>
        <v>-100</v>
      </c>
      <c r="J37" s="9">
        <f t="shared" si="2"/>
        <v>9.188361408882082</v>
      </c>
    </row>
    <row r="38" spans="1:10" ht="15">
      <c r="A38" s="10" t="s">
        <v>31</v>
      </c>
      <c r="B38" s="3">
        <v>1369</v>
      </c>
      <c r="C38" s="3">
        <v>2</v>
      </c>
      <c r="D38" s="3">
        <v>1371</v>
      </c>
      <c r="E38" s="3">
        <v>1651</v>
      </c>
      <c r="F38" s="3">
        <v>0</v>
      </c>
      <c r="G38" s="3">
        <v>1651</v>
      </c>
      <c r="H38" s="4">
        <f t="shared" si="0"/>
        <v>20.598977355734114</v>
      </c>
      <c r="I38" s="4">
        <f t="shared" si="1"/>
        <v>-100</v>
      </c>
      <c r="J38" s="5">
        <f t="shared" si="2"/>
        <v>20.423048869438365</v>
      </c>
    </row>
    <row r="39" spans="1:10" ht="15">
      <c r="A39" s="6" t="s">
        <v>32</v>
      </c>
      <c r="B39" s="7">
        <v>117</v>
      </c>
      <c r="C39" s="7">
        <v>11</v>
      </c>
      <c r="D39" s="7">
        <v>128</v>
      </c>
      <c r="E39" s="7">
        <v>131</v>
      </c>
      <c r="F39" s="7">
        <v>0</v>
      </c>
      <c r="G39" s="7">
        <v>131</v>
      </c>
      <c r="H39" s="8">
        <f t="shared" si="0"/>
        <v>11.965811965811966</v>
      </c>
      <c r="I39" s="8">
        <f t="shared" si="1"/>
        <v>-100</v>
      </c>
      <c r="J39" s="9">
        <f t="shared" si="2"/>
        <v>2.34375</v>
      </c>
    </row>
    <row r="40" spans="1:10" ht="15">
      <c r="A40" s="10" t="s">
        <v>33</v>
      </c>
      <c r="B40" s="3">
        <v>3831</v>
      </c>
      <c r="C40" s="3">
        <v>879</v>
      </c>
      <c r="D40" s="3">
        <v>4710</v>
      </c>
      <c r="E40" s="3">
        <v>4928</v>
      </c>
      <c r="F40" s="3">
        <v>1352</v>
      </c>
      <c r="G40" s="3">
        <v>6280</v>
      </c>
      <c r="H40" s="4">
        <f t="shared" si="0"/>
        <v>28.634821195510312</v>
      </c>
      <c r="I40" s="4">
        <f t="shared" si="1"/>
        <v>53.811149032992034</v>
      </c>
      <c r="J40" s="5">
        <f t="shared" si="2"/>
        <v>33.33333333333333</v>
      </c>
    </row>
    <row r="41" spans="1:10" ht="15">
      <c r="A41" s="6" t="s">
        <v>34</v>
      </c>
      <c r="B41" s="7">
        <v>74</v>
      </c>
      <c r="C41" s="7">
        <v>8</v>
      </c>
      <c r="D41" s="7">
        <v>82</v>
      </c>
      <c r="E41" s="7">
        <v>18</v>
      </c>
      <c r="F41" s="7">
        <v>0</v>
      </c>
      <c r="G41" s="7">
        <v>18</v>
      </c>
      <c r="H41" s="8">
        <f t="shared" si="0"/>
        <v>-75.67567567567568</v>
      </c>
      <c r="I41" s="8">
        <f t="shared" si="1"/>
        <v>-100</v>
      </c>
      <c r="J41" s="9">
        <f t="shared" si="2"/>
        <v>-78.04878048780488</v>
      </c>
    </row>
    <row r="42" spans="1:10" ht="15">
      <c r="A42" s="10" t="s">
        <v>35</v>
      </c>
      <c r="B42" s="3">
        <v>1746</v>
      </c>
      <c r="C42" s="3">
        <v>264</v>
      </c>
      <c r="D42" s="3">
        <v>2010</v>
      </c>
      <c r="E42" s="3">
        <v>2335</v>
      </c>
      <c r="F42" s="3">
        <v>428</v>
      </c>
      <c r="G42" s="3">
        <v>2763</v>
      </c>
      <c r="H42" s="4">
        <f t="shared" si="0"/>
        <v>33.73424971363116</v>
      </c>
      <c r="I42" s="4">
        <f t="shared" si="1"/>
        <v>62.121212121212125</v>
      </c>
      <c r="J42" s="5">
        <f t="shared" si="2"/>
        <v>37.46268656716418</v>
      </c>
    </row>
    <row r="43" spans="1:10" ht="15">
      <c r="A43" s="6" t="s">
        <v>36</v>
      </c>
      <c r="B43" s="7">
        <v>1796</v>
      </c>
      <c r="C43" s="7">
        <v>31</v>
      </c>
      <c r="D43" s="7">
        <v>1827</v>
      </c>
      <c r="E43" s="7">
        <v>2187</v>
      </c>
      <c r="F43" s="7">
        <v>35</v>
      </c>
      <c r="G43" s="7">
        <v>2222</v>
      </c>
      <c r="H43" s="8">
        <f t="shared" si="0"/>
        <v>21.770601336302896</v>
      </c>
      <c r="I43" s="8">
        <f t="shared" si="1"/>
        <v>12.903225806451612</v>
      </c>
      <c r="J43" s="9">
        <f t="shared" si="2"/>
        <v>21.620142309797483</v>
      </c>
    </row>
    <row r="44" spans="1:10" ht="15">
      <c r="A44" s="10" t="s">
        <v>37</v>
      </c>
      <c r="B44" s="3">
        <v>1374</v>
      </c>
      <c r="C44" s="3">
        <v>4</v>
      </c>
      <c r="D44" s="3">
        <v>1378</v>
      </c>
      <c r="E44" s="3">
        <v>2131</v>
      </c>
      <c r="F44" s="3">
        <v>2</v>
      </c>
      <c r="G44" s="3">
        <v>2133</v>
      </c>
      <c r="H44" s="4">
        <f t="shared" si="0"/>
        <v>55.09461426491994</v>
      </c>
      <c r="I44" s="4">
        <f t="shared" si="1"/>
        <v>-50</v>
      </c>
      <c r="J44" s="5">
        <f t="shared" si="2"/>
        <v>54.789550072568936</v>
      </c>
    </row>
    <row r="45" spans="1:10" ht="15">
      <c r="A45" s="6" t="s">
        <v>69</v>
      </c>
      <c r="B45" s="7">
        <v>886</v>
      </c>
      <c r="C45" s="7">
        <v>8</v>
      </c>
      <c r="D45" s="7">
        <v>894</v>
      </c>
      <c r="E45" s="7">
        <v>1351</v>
      </c>
      <c r="F45" s="7">
        <v>0</v>
      </c>
      <c r="G45" s="7">
        <v>1351</v>
      </c>
      <c r="H45" s="8">
        <f t="shared" si="0"/>
        <v>52.48306997742663</v>
      </c>
      <c r="I45" s="8">
        <f t="shared" si="1"/>
        <v>-100</v>
      </c>
      <c r="J45" s="9">
        <f t="shared" si="2"/>
        <v>51.118568232662184</v>
      </c>
    </row>
    <row r="46" spans="1:10" ht="15">
      <c r="A46" s="10" t="s">
        <v>38</v>
      </c>
      <c r="B46" s="3">
        <v>754</v>
      </c>
      <c r="C46" s="3">
        <v>11</v>
      </c>
      <c r="D46" s="3">
        <v>765</v>
      </c>
      <c r="E46" s="3">
        <v>846</v>
      </c>
      <c r="F46" s="3">
        <v>53</v>
      </c>
      <c r="G46" s="3">
        <v>899</v>
      </c>
      <c r="H46" s="4">
        <f t="shared" si="0"/>
        <v>12.20159151193634</v>
      </c>
      <c r="I46" s="4">
        <f t="shared" si="1"/>
        <v>381.8181818181818</v>
      </c>
      <c r="J46" s="5">
        <f t="shared" si="2"/>
        <v>17.516339869281044</v>
      </c>
    </row>
    <row r="47" spans="1:10" ht="15">
      <c r="A47" s="6" t="s">
        <v>39</v>
      </c>
      <c r="B47" s="7">
        <v>1889</v>
      </c>
      <c r="C47" s="7">
        <v>56</v>
      </c>
      <c r="D47" s="7">
        <v>1945</v>
      </c>
      <c r="E47" s="7">
        <v>2372</v>
      </c>
      <c r="F47" s="7">
        <v>0</v>
      </c>
      <c r="G47" s="7">
        <v>2372</v>
      </c>
      <c r="H47" s="8">
        <f t="shared" si="0"/>
        <v>25.569084171519325</v>
      </c>
      <c r="I47" s="8">
        <f t="shared" si="1"/>
        <v>-100</v>
      </c>
      <c r="J47" s="9">
        <f t="shared" si="2"/>
        <v>21.953727506426734</v>
      </c>
    </row>
    <row r="48" spans="1:10" ht="15">
      <c r="A48" s="10" t="s">
        <v>40</v>
      </c>
      <c r="B48" s="3">
        <v>2816</v>
      </c>
      <c r="C48" s="3">
        <v>362</v>
      </c>
      <c r="D48" s="3">
        <v>3178</v>
      </c>
      <c r="E48" s="3">
        <v>3407</v>
      </c>
      <c r="F48" s="3">
        <v>454</v>
      </c>
      <c r="G48" s="3">
        <v>3861</v>
      </c>
      <c r="H48" s="4">
        <f t="shared" si="0"/>
        <v>20.98721590909091</v>
      </c>
      <c r="I48" s="41">
        <f t="shared" si="1"/>
        <v>25.41436464088398</v>
      </c>
      <c r="J48" s="5">
        <f t="shared" si="2"/>
        <v>21.491504090623035</v>
      </c>
    </row>
    <row r="49" spans="1:10" ht="15">
      <c r="A49" s="6" t="s">
        <v>41</v>
      </c>
      <c r="B49" s="7">
        <v>139</v>
      </c>
      <c r="C49" s="7">
        <v>0</v>
      </c>
      <c r="D49" s="7">
        <v>139</v>
      </c>
      <c r="E49" s="7">
        <v>231</v>
      </c>
      <c r="F49" s="7">
        <v>0</v>
      </c>
      <c r="G49" s="7">
        <v>231</v>
      </c>
      <c r="H49" s="8">
        <f t="shared" si="0"/>
        <v>66.18705035971223</v>
      </c>
      <c r="I49" s="8">
        <f t="shared" si="1"/>
        <v>0</v>
      </c>
      <c r="J49" s="9">
        <f t="shared" si="2"/>
        <v>66.18705035971223</v>
      </c>
    </row>
    <row r="50" spans="1:10" ht="15">
      <c r="A50" s="10" t="s">
        <v>42</v>
      </c>
      <c r="B50" s="3">
        <v>354</v>
      </c>
      <c r="C50" s="3">
        <v>0</v>
      </c>
      <c r="D50" s="3">
        <v>354</v>
      </c>
      <c r="E50" s="3">
        <v>280</v>
      </c>
      <c r="F50" s="3">
        <v>0</v>
      </c>
      <c r="G50" s="3">
        <v>280</v>
      </c>
      <c r="H50" s="4">
        <f t="shared" si="0"/>
        <v>-20.903954802259886</v>
      </c>
      <c r="I50" s="4">
        <f t="shared" si="1"/>
        <v>0</v>
      </c>
      <c r="J50" s="5">
        <f t="shared" si="2"/>
        <v>-20.903954802259886</v>
      </c>
    </row>
    <row r="51" spans="1:10" ht="15">
      <c r="A51" s="6" t="s">
        <v>43</v>
      </c>
      <c r="B51" s="7">
        <v>1016</v>
      </c>
      <c r="C51" s="7">
        <v>19</v>
      </c>
      <c r="D51" s="7">
        <v>1035</v>
      </c>
      <c r="E51" s="7">
        <v>1537</v>
      </c>
      <c r="F51" s="7">
        <v>18</v>
      </c>
      <c r="G51" s="7">
        <v>1555</v>
      </c>
      <c r="H51" s="8">
        <f t="shared" si="0"/>
        <v>51.27952755905512</v>
      </c>
      <c r="I51" s="8">
        <f t="shared" si="1"/>
        <v>-5.263157894736842</v>
      </c>
      <c r="J51" s="9">
        <f t="shared" si="2"/>
        <v>50.24154589371981</v>
      </c>
    </row>
    <row r="52" spans="1:10" ht="15">
      <c r="A52" s="10" t="s">
        <v>73</v>
      </c>
      <c r="B52" s="3">
        <v>1536</v>
      </c>
      <c r="C52" s="3">
        <v>40</v>
      </c>
      <c r="D52" s="3">
        <v>1576</v>
      </c>
      <c r="E52" s="3">
        <v>2190</v>
      </c>
      <c r="F52" s="3">
        <v>0</v>
      </c>
      <c r="G52" s="3">
        <v>2190</v>
      </c>
      <c r="H52" s="4">
        <f t="shared" si="0"/>
        <v>42.578125</v>
      </c>
      <c r="I52" s="4">
        <f t="shared" si="1"/>
        <v>-100</v>
      </c>
      <c r="J52" s="5">
        <f t="shared" si="2"/>
        <v>38.95939086294416</v>
      </c>
    </row>
    <row r="53" spans="1:10" ht="15">
      <c r="A53" s="6" t="s">
        <v>44</v>
      </c>
      <c r="B53" s="7">
        <v>708</v>
      </c>
      <c r="C53" s="7">
        <v>2</v>
      </c>
      <c r="D53" s="7">
        <v>710</v>
      </c>
      <c r="E53" s="7">
        <v>1270</v>
      </c>
      <c r="F53" s="7">
        <v>0</v>
      </c>
      <c r="G53" s="7">
        <v>1270</v>
      </c>
      <c r="H53" s="8">
        <f t="shared" si="0"/>
        <v>79.37853107344633</v>
      </c>
      <c r="I53" s="8">
        <f t="shared" si="1"/>
        <v>-100</v>
      </c>
      <c r="J53" s="9">
        <f t="shared" si="2"/>
        <v>78.87323943661971</v>
      </c>
    </row>
    <row r="54" spans="1:10" ht="15">
      <c r="A54" s="10" t="s">
        <v>70</v>
      </c>
      <c r="B54" s="3">
        <v>112</v>
      </c>
      <c r="C54" s="3">
        <v>51</v>
      </c>
      <c r="D54" s="3">
        <v>163</v>
      </c>
      <c r="E54" s="3">
        <v>24</v>
      </c>
      <c r="F54" s="3">
        <v>72</v>
      </c>
      <c r="G54" s="3">
        <v>96</v>
      </c>
      <c r="H54" s="4">
        <f t="shared" si="0"/>
        <v>-78.57142857142857</v>
      </c>
      <c r="I54" s="4">
        <f t="shared" si="1"/>
        <v>41.17647058823529</v>
      </c>
      <c r="J54" s="5">
        <f t="shared" si="2"/>
        <v>-41.104294478527606</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68</v>
      </c>
      <c r="C56" s="3">
        <v>5</v>
      </c>
      <c r="D56" s="3">
        <v>73</v>
      </c>
      <c r="E56" s="3">
        <v>0</v>
      </c>
      <c r="F56" s="3">
        <v>0</v>
      </c>
      <c r="G56" s="3">
        <v>0</v>
      </c>
      <c r="H56" s="4">
        <f t="shared" si="0"/>
        <v>-100</v>
      </c>
      <c r="I56" s="4">
        <f t="shared" si="1"/>
        <v>-100</v>
      </c>
      <c r="J56" s="5">
        <f t="shared" si="2"/>
        <v>-100</v>
      </c>
    </row>
    <row r="57" spans="1:10" ht="15">
      <c r="A57" s="6" t="s">
        <v>47</v>
      </c>
      <c r="B57" s="7">
        <v>3054</v>
      </c>
      <c r="C57" s="7">
        <v>11</v>
      </c>
      <c r="D57" s="7">
        <v>3065</v>
      </c>
      <c r="E57" s="7">
        <v>4534</v>
      </c>
      <c r="F57" s="7">
        <v>0</v>
      </c>
      <c r="G57" s="7">
        <v>4534</v>
      </c>
      <c r="H57" s="8">
        <f t="shared" si="0"/>
        <v>48.461034708578914</v>
      </c>
      <c r="I57" s="8">
        <f t="shared" si="1"/>
        <v>-100</v>
      </c>
      <c r="J57" s="9">
        <f t="shared" si="2"/>
        <v>47.92822185970636</v>
      </c>
    </row>
    <row r="58" spans="1:10" ht="15">
      <c r="A58" s="10" t="s">
        <v>56</v>
      </c>
      <c r="B58" s="3">
        <v>98</v>
      </c>
      <c r="C58" s="3">
        <v>41</v>
      </c>
      <c r="D58" s="3">
        <v>139</v>
      </c>
      <c r="E58" s="3">
        <v>83</v>
      </c>
      <c r="F58" s="3">
        <v>21</v>
      </c>
      <c r="G58" s="3">
        <v>104</v>
      </c>
      <c r="H58" s="4">
        <f t="shared" si="0"/>
        <v>-15.306122448979592</v>
      </c>
      <c r="I58" s="4">
        <f t="shared" si="1"/>
        <v>-48.78048780487805</v>
      </c>
      <c r="J58" s="5">
        <f t="shared" si="2"/>
        <v>-25.179856115107913</v>
      </c>
    </row>
    <row r="59" spans="1:10" ht="15">
      <c r="A59" s="6" t="s">
        <v>57</v>
      </c>
      <c r="B59" s="7">
        <v>38</v>
      </c>
      <c r="C59" s="7">
        <v>20</v>
      </c>
      <c r="D59" s="7">
        <v>58</v>
      </c>
      <c r="E59" s="7">
        <v>20</v>
      </c>
      <c r="F59" s="7">
        <v>119</v>
      </c>
      <c r="G59" s="7">
        <v>139</v>
      </c>
      <c r="H59" s="8">
        <f t="shared" si="0"/>
        <v>-47.368421052631575</v>
      </c>
      <c r="I59" s="8">
        <f t="shared" si="1"/>
        <v>495</v>
      </c>
      <c r="J59" s="9">
        <f t="shared" si="2"/>
        <v>139.6551724137931</v>
      </c>
    </row>
    <row r="60" spans="1:10" ht="15">
      <c r="A60" s="11" t="s">
        <v>48</v>
      </c>
      <c r="B60" s="22">
        <f>+B61-SUM(B6+B10+B20+B32+B58+B59+B5)</f>
        <v>112162</v>
      </c>
      <c r="C60" s="22">
        <f>+C61-SUM(C6+C10+C20+C32+C58+C59+C5)</f>
        <v>35776</v>
      </c>
      <c r="D60" s="22">
        <f>+D61-SUM(D6+D10+D20+D32+D58+D59+D5)</f>
        <v>147938</v>
      </c>
      <c r="E60" s="22">
        <f>+E61-SUM(E6+E10+E20+E32+E58+E59+E5)</f>
        <v>147997</v>
      </c>
      <c r="F60" s="22">
        <f>+F61-SUM(F6+F10+F20+F32+F58+F59+F5)</f>
        <v>68076</v>
      </c>
      <c r="G60" s="22">
        <f>+G61-SUM(G6+G10+G20+G32+G58+G59+G5)</f>
        <v>216073</v>
      </c>
      <c r="H60" s="23">
        <f>+_xlfn.IFERROR(((E60-B60)/B60)*100,0)</f>
        <v>31.949323300226457</v>
      </c>
      <c r="I60" s="23">
        <f>+_xlfn.IFERROR(((F60-C60)/C60)*100,0)</f>
        <v>90.28398926654741</v>
      </c>
      <c r="J60" s="23">
        <f>+_xlfn.IFERROR(((G60-D60)/D60)*100,0)</f>
        <v>46.056456082953666</v>
      </c>
    </row>
    <row r="61" spans="1:10" ht="15">
      <c r="A61" s="14" t="s">
        <v>49</v>
      </c>
      <c r="B61" s="24">
        <f>SUM(B4:B59)</f>
        <v>183725</v>
      </c>
      <c r="C61" s="24">
        <f>SUM(C4:C59)</f>
        <v>131666</v>
      </c>
      <c r="D61" s="24">
        <f>SUM(D4:D59)</f>
        <v>315391</v>
      </c>
      <c r="E61" s="24">
        <f>SUM(E4:E59)</f>
        <v>242786</v>
      </c>
      <c r="F61" s="24">
        <f>SUM(F4:F59)</f>
        <v>193246</v>
      </c>
      <c r="G61" s="24">
        <f>SUM(G4:G59)</f>
        <v>436032</v>
      </c>
      <c r="H61" s="25">
        <f>+_xlfn.IFERROR(((E61-B61)/B61)*100,0)</f>
        <v>32.146414478160295</v>
      </c>
      <c r="I61" s="25">
        <f>+_xlfn.IFERROR(((F61-C61)/C61)*100,0)</f>
        <v>46.769857062567404</v>
      </c>
      <c r="J61" s="25">
        <f>+_xlfn.IFERROR(((G61-D61)/D61)*100,0)</f>
        <v>38.25125003567001</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50" t="s">
        <v>71</v>
      </c>
      <c r="B65" s="50"/>
      <c r="C65" s="50"/>
      <c r="D65" s="50"/>
      <c r="E65" s="50"/>
      <c r="F65" s="50"/>
      <c r="G65" s="50"/>
      <c r="H65" s="50"/>
      <c r="I65" s="50"/>
      <c r="J65" s="50"/>
    </row>
    <row r="66" ht="15">
      <c r="A66" s="40" t="s">
        <v>72</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0"/>
  <sheetViews>
    <sheetView zoomScale="80" zoomScaleNormal="80" zoomScalePageLayoutView="0" workbookViewId="0" topLeftCell="A19">
      <selection activeCell="B60" sqref="B60:G61"/>
    </sheetView>
  </sheetViews>
  <sheetFormatPr defaultColWidth="9.140625" defaultRowHeight="15"/>
  <cols>
    <col min="1" max="1" width="34.00390625" style="0" bestFit="1" customWidth="1"/>
    <col min="2" max="10" width="14.28125" style="0" customWidth="1"/>
  </cols>
  <sheetData>
    <row r="1" spans="1:10" ht="18" customHeight="1">
      <c r="A1" s="51" t="s">
        <v>64</v>
      </c>
      <c r="B1" s="52"/>
      <c r="C1" s="52"/>
      <c r="D1" s="52"/>
      <c r="E1" s="52"/>
      <c r="F1" s="52"/>
      <c r="G1" s="52"/>
      <c r="H1" s="52"/>
      <c r="I1" s="52"/>
      <c r="J1" s="53"/>
    </row>
    <row r="2" spans="1:10" ht="30" customHeight="1">
      <c r="A2" s="65" t="s">
        <v>1</v>
      </c>
      <c r="B2" s="56" t="s">
        <v>76</v>
      </c>
      <c r="C2" s="56"/>
      <c r="D2" s="56"/>
      <c r="E2" s="56" t="s">
        <v>77</v>
      </c>
      <c r="F2" s="56"/>
      <c r="G2" s="56"/>
      <c r="H2" s="57" t="s">
        <v>74</v>
      </c>
      <c r="I2" s="57"/>
      <c r="J2" s="58"/>
    </row>
    <row r="3" spans="1:10" ht="15">
      <c r="A3" s="66"/>
      <c r="B3" s="1" t="s">
        <v>2</v>
      </c>
      <c r="C3" s="1" t="s">
        <v>3</v>
      </c>
      <c r="D3" s="1" t="s">
        <v>4</v>
      </c>
      <c r="E3" s="1" t="s">
        <v>2</v>
      </c>
      <c r="F3" s="1" t="s">
        <v>3</v>
      </c>
      <c r="G3" s="1" t="s">
        <v>4</v>
      </c>
      <c r="H3" s="1" t="s">
        <v>2</v>
      </c>
      <c r="I3" s="1" t="s">
        <v>3</v>
      </c>
      <c r="J3" s="2" t="s">
        <v>4</v>
      </c>
    </row>
    <row r="4" spans="1:10" ht="15">
      <c r="A4" s="10" t="s">
        <v>5</v>
      </c>
      <c r="B4" s="3">
        <v>1118.456</v>
      </c>
      <c r="C4" s="3">
        <v>466986.95</v>
      </c>
      <c r="D4" s="3">
        <v>468105.406</v>
      </c>
      <c r="E4" s="3">
        <v>6537.43</v>
      </c>
      <c r="F4" s="3">
        <v>528033</v>
      </c>
      <c r="G4" s="3">
        <v>534570.43</v>
      </c>
      <c r="H4" s="4">
        <f>+_xlfn.IFERROR(((E4-B4)/B4)*100,0)</f>
        <v>484.50488888253096</v>
      </c>
      <c r="I4" s="4">
        <f>+_xlfn.IFERROR(((F4-C4)/C4)*100,0)</f>
        <v>13.072324612068922</v>
      </c>
      <c r="J4" s="5">
        <f>+_xlfn.IFERROR(((G4-D4)/D4)*100,0)</f>
        <v>14.198730274864637</v>
      </c>
    </row>
    <row r="5" spans="1:10" ht="15">
      <c r="A5" s="6" t="s">
        <v>68</v>
      </c>
      <c r="B5" s="7">
        <v>46915.799000000006</v>
      </c>
      <c r="C5" s="7">
        <v>481025.01799999987</v>
      </c>
      <c r="D5" s="7">
        <v>527940.8169999999</v>
      </c>
      <c r="E5" s="7">
        <v>64959.525</v>
      </c>
      <c r="F5" s="7">
        <v>650064.578</v>
      </c>
      <c r="G5" s="7">
        <v>715024.103</v>
      </c>
      <c r="H5" s="8">
        <f>+_xlfn.IFERROR(((E5-B5)/B5)*100,0)</f>
        <v>38.45980753732872</v>
      </c>
      <c r="I5" s="8">
        <f>+_xlfn.IFERROR(((F5-C5)/C5)*100,0)</f>
        <v>35.141531869346586</v>
      </c>
      <c r="J5" s="9">
        <f>+_xlfn.IFERROR(((G5-D5)/D5)*100,0)</f>
        <v>35.436412562887725</v>
      </c>
    </row>
    <row r="6" spans="1:10" ht="15">
      <c r="A6" s="10" t="s">
        <v>52</v>
      </c>
      <c r="B6" s="3">
        <v>43148.198</v>
      </c>
      <c r="C6" s="3">
        <v>58746.57099999999</v>
      </c>
      <c r="D6" s="3">
        <v>101894.76899999999</v>
      </c>
      <c r="E6" s="3">
        <v>66017.917</v>
      </c>
      <c r="F6" s="3">
        <v>62326.759</v>
      </c>
      <c r="G6" s="3">
        <v>128344.676</v>
      </c>
      <c r="H6" s="4">
        <f aca="true" t="shared" si="0" ref="H6:H59">+_xlfn.IFERROR(((E6-B6)/B6)*100,0)</f>
        <v>53.00272099428117</v>
      </c>
      <c r="I6" s="4">
        <f aca="true" t="shared" si="1" ref="I6:I60">+_xlfn.IFERROR(((F6-C6)/C6)*100,0)</f>
        <v>6.094292720506206</v>
      </c>
      <c r="J6" s="5">
        <f aca="true" t="shared" si="2" ref="J6:J60">+_xlfn.IFERROR(((G6-D6)/D6)*100,0)</f>
        <v>25.958061694020845</v>
      </c>
    </row>
    <row r="7" spans="1:10" ht="15">
      <c r="A7" s="6" t="s">
        <v>6</v>
      </c>
      <c r="B7" s="7">
        <v>20931.496</v>
      </c>
      <c r="C7" s="7">
        <v>12840.438000000002</v>
      </c>
      <c r="D7" s="7">
        <v>33771.934</v>
      </c>
      <c r="E7" s="7">
        <v>26713</v>
      </c>
      <c r="F7" s="7">
        <v>9817</v>
      </c>
      <c r="G7" s="7">
        <v>36530</v>
      </c>
      <c r="H7" s="8">
        <f t="shared" si="0"/>
        <v>27.621074002546216</v>
      </c>
      <c r="I7" s="8">
        <f t="shared" si="1"/>
        <v>-23.546221709882495</v>
      </c>
      <c r="J7" s="9">
        <f t="shared" si="2"/>
        <v>8.16673987341086</v>
      </c>
    </row>
    <row r="8" spans="1:10" ht="15">
      <c r="A8" s="10" t="s">
        <v>7</v>
      </c>
      <c r="B8" s="3">
        <v>20889.784000000003</v>
      </c>
      <c r="C8" s="3">
        <v>11730.331</v>
      </c>
      <c r="D8" s="3">
        <v>32620.115000000005</v>
      </c>
      <c r="E8" s="3">
        <v>39107.206</v>
      </c>
      <c r="F8" s="3">
        <v>14069.79</v>
      </c>
      <c r="G8" s="3">
        <v>53176.996</v>
      </c>
      <c r="H8" s="4">
        <f t="shared" si="0"/>
        <v>87.20732583927145</v>
      </c>
      <c r="I8" s="4">
        <f t="shared" si="1"/>
        <v>19.943674223685594</v>
      </c>
      <c r="J8" s="5">
        <f t="shared" si="2"/>
        <v>63.01903288814277</v>
      </c>
    </row>
    <row r="9" spans="1:10" ht="15">
      <c r="A9" s="6" t="s">
        <v>8</v>
      </c>
      <c r="B9" s="7">
        <v>14366.368</v>
      </c>
      <c r="C9" s="7">
        <v>20413.175000000003</v>
      </c>
      <c r="D9" s="7">
        <v>34779.543000000005</v>
      </c>
      <c r="E9" s="7">
        <v>22810.102</v>
      </c>
      <c r="F9" s="7">
        <v>69486.783</v>
      </c>
      <c r="G9" s="7">
        <v>92296.885</v>
      </c>
      <c r="H9" s="8">
        <f t="shared" si="0"/>
        <v>58.7743123383725</v>
      </c>
      <c r="I9" s="8">
        <f t="shared" si="1"/>
        <v>240.4016425666266</v>
      </c>
      <c r="J9" s="9">
        <f t="shared" si="2"/>
        <v>165.37693436627384</v>
      </c>
    </row>
    <row r="10" spans="1:10" ht="15">
      <c r="A10" s="10" t="s">
        <v>53</v>
      </c>
      <c r="B10" s="3">
        <v>932.433</v>
      </c>
      <c r="C10" s="3">
        <v>150.663</v>
      </c>
      <c r="D10" s="3">
        <v>1083.096</v>
      </c>
      <c r="E10" s="3">
        <v>1841.5349999999999</v>
      </c>
      <c r="F10" s="3">
        <v>1087.407</v>
      </c>
      <c r="G10" s="3">
        <v>2928.942</v>
      </c>
      <c r="H10" s="4">
        <f t="shared" si="0"/>
        <v>97.49783630566485</v>
      </c>
      <c r="I10" s="4">
        <f t="shared" si="1"/>
        <v>621.7478743951732</v>
      </c>
      <c r="J10" s="5">
        <f t="shared" si="2"/>
        <v>170.42312038822044</v>
      </c>
    </row>
    <row r="11" spans="1:10" ht="15">
      <c r="A11" s="6" t="s">
        <v>9</v>
      </c>
      <c r="B11" s="7">
        <v>2616.987</v>
      </c>
      <c r="C11" s="7">
        <v>745.9579999999999</v>
      </c>
      <c r="D11" s="7">
        <v>3362.9449999999997</v>
      </c>
      <c r="E11" s="7">
        <v>6153.508</v>
      </c>
      <c r="F11" s="7">
        <v>3119.089</v>
      </c>
      <c r="G11" s="7">
        <v>9272.597</v>
      </c>
      <c r="H11" s="8">
        <f t="shared" si="0"/>
        <v>135.13712525129085</v>
      </c>
      <c r="I11" s="8">
        <f t="shared" si="1"/>
        <v>318.13198598312516</v>
      </c>
      <c r="J11" s="9">
        <f t="shared" si="2"/>
        <v>175.72847608271917</v>
      </c>
    </row>
    <row r="12" spans="1:10" ht="15">
      <c r="A12" s="10" t="s">
        <v>10</v>
      </c>
      <c r="B12" s="3">
        <v>3558.0040000000004</v>
      </c>
      <c r="C12" s="3">
        <v>491.85599999999994</v>
      </c>
      <c r="D12" s="3">
        <v>4049.86</v>
      </c>
      <c r="E12" s="3">
        <v>8415.561</v>
      </c>
      <c r="F12" s="3">
        <v>5306.316</v>
      </c>
      <c r="G12" s="3">
        <v>13721.877</v>
      </c>
      <c r="H12" s="4">
        <f t="shared" si="0"/>
        <v>136.52477625095415</v>
      </c>
      <c r="I12" s="4">
        <f t="shared" si="1"/>
        <v>978.8352688591784</v>
      </c>
      <c r="J12" s="5">
        <f t="shared" si="2"/>
        <v>238.82349019472278</v>
      </c>
    </row>
    <row r="13" spans="1:10" ht="15">
      <c r="A13" s="6" t="s">
        <v>11</v>
      </c>
      <c r="B13" s="7">
        <v>10720.947000000002</v>
      </c>
      <c r="C13" s="7">
        <v>3110.309</v>
      </c>
      <c r="D13" s="7">
        <v>13831.256000000001</v>
      </c>
      <c r="E13" s="7">
        <v>15849</v>
      </c>
      <c r="F13" s="7">
        <v>4932</v>
      </c>
      <c r="G13" s="7">
        <v>20781</v>
      </c>
      <c r="H13" s="8">
        <f t="shared" si="0"/>
        <v>47.83208983310893</v>
      </c>
      <c r="I13" s="8">
        <f t="shared" si="1"/>
        <v>58.56945403173768</v>
      </c>
      <c r="J13" s="9">
        <f t="shared" si="2"/>
        <v>50.24665872716113</v>
      </c>
    </row>
    <row r="14" spans="1:10" ht="15">
      <c r="A14" s="10" t="s">
        <v>12</v>
      </c>
      <c r="B14" s="3">
        <v>7740.495000000001</v>
      </c>
      <c r="C14" s="3">
        <v>742.2800000000001</v>
      </c>
      <c r="D14" s="3">
        <v>8482.775000000001</v>
      </c>
      <c r="E14" s="3">
        <v>11194.603</v>
      </c>
      <c r="F14" s="3">
        <v>2538.485</v>
      </c>
      <c r="G14" s="3">
        <v>13733.088</v>
      </c>
      <c r="H14" s="4">
        <f t="shared" si="0"/>
        <v>44.62386449445414</v>
      </c>
      <c r="I14" s="4">
        <f t="shared" si="1"/>
        <v>241.9848305221749</v>
      </c>
      <c r="J14" s="5">
        <f t="shared" si="2"/>
        <v>61.89381422942372</v>
      </c>
    </row>
    <row r="15" spans="1:10" ht="15">
      <c r="A15" s="6" t="s">
        <v>13</v>
      </c>
      <c r="B15" s="7">
        <v>2680.5109999999995</v>
      </c>
      <c r="C15" s="7">
        <v>39.855</v>
      </c>
      <c r="D15" s="7">
        <v>2720.3659999999995</v>
      </c>
      <c r="E15" s="7">
        <v>3742.174</v>
      </c>
      <c r="F15" s="7">
        <v>45</v>
      </c>
      <c r="G15" s="7">
        <v>3787.174</v>
      </c>
      <c r="H15" s="8">
        <f t="shared" si="0"/>
        <v>39.606739162793986</v>
      </c>
      <c r="I15" s="42">
        <f t="shared" si="1"/>
        <v>12.909296198720371</v>
      </c>
      <c r="J15" s="9">
        <f t="shared" si="2"/>
        <v>39.21560554719478</v>
      </c>
    </row>
    <row r="16" spans="1:10" ht="15">
      <c r="A16" s="10" t="s">
        <v>14</v>
      </c>
      <c r="B16" s="3">
        <v>5518.832</v>
      </c>
      <c r="C16" s="3">
        <v>2061.584</v>
      </c>
      <c r="D16" s="3">
        <v>7580.416</v>
      </c>
      <c r="E16" s="3">
        <v>7989.85</v>
      </c>
      <c r="F16" s="3">
        <v>1378.511</v>
      </c>
      <c r="G16" s="3">
        <v>9368.361</v>
      </c>
      <c r="H16" s="4">
        <f t="shared" si="0"/>
        <v>44.774292821379596</v>
      </c>
      <c r="I16" s="4">
        <f t="shared" si="1"/>
        <v>-33.13340615759532</v>
      </c>
      <c r="J16" s="5">
        <f t="shared" si="2"/>
        <v>23.58637045776908</v>
      </c>
    </row>
    <row r="17" spans="1:10" ht="15">
      <c r="A17" s="6" t="s">
        <v>15</v>
      </c>
      <c r="B17" s="7">
        <v>689.8320000000001</v>
      </c>
      <c r="C17" s="7">
        <v>26.011999999999997</v>
      </c>
      <c r="D17" s="7">
        <v>715.844</v>
      </c>
      <c r="E17" s="7">
        <v>611.6089999999999</v>
      </c>
      <c r="F17" s="7">
        <v>0</v>
      </c>
      <c r="G17" s="7">
        <v>611.6089999999999</v>
      </c>
      <c r="H17" s="8">
        <f t="shared" si="0"/>
        <v>-11.33942757077088</v>
      </c>
      <c r="I17" s="8">
        <f t="shared" si="1"/>
        <v>-100</v>
      </c>
      <c r="J17" s="9">
        <f t="shared" si="2"/>
        <v>-14.561133431306278</v>
      </c>
    </row>
    <row r="18" spans="1:10" ht="15">
      <c r="A18" s="10" t="s">
        <v>16</v>
      </c>
      <c r="B18" s="3">
        <v>1057.174</v>
      </c>
      <c r="C18" s="3">
        <v>8.716</v>
      </c>
      <c r="D18" s="3">
        <v>1065.8899999999999</v>
      </c>
      <c r="E18" s="3">
        <v>1244.923</v>
      </c>
      <c r="F18" s="3">
        <v>0</v>
      </c>
      <c r="G18" s="3">
        <v>1244.923</v>
      </c>
      <c r="H18" s="4">
        <f t="shared" si="0"/>
        <v>17.759517354759012</v>
      </c>
      <c r="I18" s="4">
        <f t="shared" si="1"/>
        <v>-100</v>
      </c>
      <c r="J18" s="5">
        <f t="shared" si="2"/>
        <v>16.796573755265566</v>
      </c>
    </row>
    <row r="19" spans="1:10" ht="15">
      <c r="A19" s="6" t="s">
        <v>17</v>
      </c>
      <c r="B19" s="7">
        <v>403.07500000000005</v>
      </c>
      <c r="C19" s="7">
        <v>81.80499999999998</v>
      </c>
      <c r="D19" s="7">
        <v>484.88</v>
      </c>
      <c r="E19" s="7">
        <v>469.134</v>
      </c>
      <c r="F19" s="7">
        <v>160.868</v>
      </c>
      <c r="G19" s="7">
        <v>630.002</v>
      </c>
      <c r="H19" s="8">
        <f t="shared" si="0"/>
        <v>16.38876139676238</v>
      </c>
      <c r="I19" s="8">
        <f t="shared" si="1"/>
        <v>96.6481266426258</v>
      </c>
      <c r="J19" s="9">
        <f t="shared" si="2"/>
        <v>29.929467084639487</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517.1510000000001</v>
      </c>
      <c r="C21" s="7">
        <v>86.964</v>
      </c>
      <c r="D21" s="7">
        <v>604.115</v>
      </c>
      <c r="E21" s="7">
        <v>1027.403</v>
      </c>
      <c r="F21" s="7">
        <v>27.5</v>
      </c>
      <c r="G21" s="7">
        <v>1054.903</v>
      </c>
      <c r="H21" s="8">
        <f t="shared" si="0"/>
        <v>98.66596023211787</v>
      </c>
      <c r="I21" s="8">
        <f t="shared" si="1"/>
        <v>-68.37771951612162</v>
      </c>
      <c r="J21" s="9">
        <f t="shared" si="2"/>
        <v>74.6195674664592</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1651.663</v>
      </c>
      <c r="C23" s="7">
        <v>26.549</v>
      </c>
      <c r="D23" s="7">
        <v>1678.212</v>
      </c>
      <c r="E23" s="7">
        <v>2877.515</v>
      </c>
      <c r="F23" s="7">
        <v>0</v>
      </c>
      <c r="G23" s="7">
        <v>2877.515</v>
      </c>
      <c r="H23" s="8">
        <f t="shared" si="0"/>
        <v>74.2192565916897</v>
      </c>
      <c r="I23" s="8">
        <f t="shared" si="1"/>
        <v>-100</v>
      </c>
      <c r="J23" s="9">
        <f t="shared" si="2"/>
        <v>71.46314053290048</v>
      </c>
    </row>
    <row r="24" spans="1:10" ht="15">
      <c r="A24" s="10" t="s">
        <v>21</v>
      </c>
      <c r="B24" s="3">
        <v>606.1189999999999</v>
      </c>
      <c r="C24" s="3">
        <v>6.108</v>
      </c>
      <c r="D24" s="3">
        <v>612.2269999999999</v>
      </c>
      <c r="E24" s="3">
        <v>796.636</v>
      </c>
      <c r="F24" s="3">
        <v>0</v>
      </c>
      <c r="G24" s="3">
        <v>796.636</v>
      </c>
      <c r="H24" s="4">
        <f t="shared" si="0"/>
        <v>31.432276500159222</v>
      </c>
      <c r="I24" s="4">
        <f t="shared" si="1"/>
        <v>-100</v>
      </c>
      <c r="J24" s="5">
        <f t="shared" si="2"/>
        <v>30.121017204402968</v>
      </c>
    </row>
    <row r="25" spans="1:10" ht="15">
      <c r="A25" s="6" t="s">
        <v>22</v>
      </c>
      <c r="B25" s="7">
        <v>492.741</v>
      </c>
      <c r="C25" s="7">
        <v>205.978</v>
      </c>
      <c r="D25" s="7">
        <v>698.719</v>
      </c>
      <c r="E25" s="7">
        <v>286.575</v>
      </c>
      <c r="F25" s="7">
        <v>0</v>
      </c>
      <c r="G25" s="7">
        <v>286.575</v>
      </c>
      <c r="H25" s="8">
        <f t="shared" si="0"/>
        <v>-41.840642447046214</v>
      </c>
      <c r="I25" s="8">
        <f t="shared" si="1"/>
        <v>-100</v>
      </c>
      <c r="J25" s="9">
        <f t="shared" si="2"/>
        <v>-58.98565803992736</v>
      </c>
    </row>
    <row r="26" spans="1:10" ht="15">
      <c r="A26" s="10" t="s">
        <v>23</v>
      </c>
      <c r="B26" s="3">
        <v>269.28200000000004</v>
      </c>
      <c r="C26" s="3">
        <v>30.266</v>
      </c>
      <c r="D26" s="3">
        <v>299.54800000000006</v>
      </c>
      <c r="E26" s="3">
        <v>429.821</v>
      </c>
      <c r="F26" s="3">
        <v>0</v>
      </c>
      <c r="G26" s="3">
        <v>429.821</v>
      </c>
      <c r="H26" s="4">
        <f t="shared" si="0"/>
        <v>59.61742708387489</v>
      </c>
      <c r="I26" s="4">
        <f t="shared" si="1"/>
        <v>-100</v>
      </c>
      <c r="J26" s="5">
        <f t="shared" si="2"/>
        <v>43.489858052799526</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1105.058</v>
      </c>
      <c r="C28" s="3">
        <v>186.10999999999999</v>
      </c>
      <c r="D28" s="3">
        <v>1291.168</v>
      </c>
      <c r="E28" s="3">
        <v>1308.208</v>
      </c>
      <c r="F28" s="3">
        <v>194.775</v>
      </c>
      <c r="G28" s="3">
        <v>1502.9830000000002</v>
      </c>
      <c r="H28" s="4">
        <f t="shared" si="0"/>
        <v>18.383650450926567</v>
      </c>
      <c r="I28" s="4">
        <f t="shared" si="1"/>
        <v>4.655848691633991</v>
      </c>
      <c r="J28" s="5">
        <f t="shared" si="2"/>
        <v>16.404914000346995</v>
      </c>
    </row>
    <row r="29" spans="1:10" ht="15">
      <c r="A29" s="6" t="s">
        <v>26</v>
      </c>
      <c r="B29" s="7">
        <v>4578.937</v>
      </c>
      <c r="C29" s="7">
        <v>389.79599999999994</v>
      </c>
      <c r="D29" s="7">
        <v>4968.733</v>
      </c>
      <c r="E29" s="7">
        <v>5193.28</v>
      </c>
      <c r="F29" s="7">
        <v>422.523</v>
      </c>
      <c r="G29" s="7">
        <v>5615.803</v>
      </c>
      <c r="H29" s="8">
        <f t="shared" si="0"/>
        <v>13.416716587277785</v>
      </c>
      <c r="I29" s="8">
        <f t="shared" si="1"/>
        <v>8.395930178862814</v>
      </c>
      <c r="J29" s="9">
        <f t="shared" si="2"/>
        <v>13.022837008951774</v>
      </c>
    </row>
    <row r="30" spans="1:10" ht="15">
      <c r="A30" s="10" t="s">
        <v>27</v>
      </c>
      <c r="B30" s="3">
        <v>2614.6900000000005</v>
      </c>
      <c r="C30" s="3">
        <v>336.94100000000003</v>
      </c>
      <c r="D30" s="3">
        <v>2951.6310000000003</v>
      </c>
      <c r="E30" s="3">
        <v>2805.71</v>
      </c>
      <c r="F30" s="3">
        <v>361</v>
      </c>
      <c r="G30" s="3">
        <v>3166.71</v>
      </c>
      <c r="H30" s="4">
        <f t="shared" si="0"/>
        <v>7.305646176028496</v>
      </c>
      <c r="I30" s="4">
        <f t="shared" si="1"/>
        <v>7.140419242538002</v>
      </c>
      <c r="J30" s="5">
        <f t="shared" si="2"/>
        <v>7.286784831843808</v>
      </c>
    </row>
    <row r="31" spans="1:10" ht="15">
      <c r="A31" s="6" t="s">
        <v>75</v>
      </c>
      <c r="B31" s="7">
        <v>1054.125</v>
      </c>
      <c r="C31" s="7">
        <v>12.004999999999999</v>
      </c>
      <c r="D31" s="7">
        <v>1066.13</v>
      </c>
      <c r="E31" s="7">
        <v>1430.846</v>
      </c>
      <c r="F31" s="7">
        <v>0</v>
      </c>
      <c r="G31" s="7">
        <v>1430.846</v>
      </c>
      <c r="H31" s="8">
        <f t="shared" si="0"/>
        <v>35.73779200758923</v>
      </c>
      <c r="I31" s="8">
        <f t="shared" si="1"/>
        <v>-100</v>
      </c>
      <c r="J31" s="9">
        <f t="shared" si="2"/>
        <v>34.20933657246301</v>
      </c>
    </row>
    <row r="32" spans="1:10" ht="15">
      <c r="A32" s="10" t="s">
        <v>55</v>
      </c>
      <c r="B32" s="3">
        <v>0</v>
      </c>
      <c r="C32" s="3">
        <v>571.608</v>
      </c>
      <c r="D32" s="3">
        <v>571.608</v>
      </c>
      <c r="E32" s="3">
        <v>30.233</v>
      </c>
      <c r="F32" s="3">
        <v>935.091</v>
      </c>
      <c r="G32" s="3">
        <v>965.324</v>
      </c>
      <c r="H32" s="4">
        <f t="shared" si="0"/>
        <v>0</v>
      </c>
      <c r="I32" s="4">
        <f t="shared" si="1"/>
        <v>63.589557878826064</v>
      </c>
      <c r="J32" s="5">
        <f t="shared" si="2"/>
        <v>68.87867209696155</v>
      </c>
    </row>
    <row r="33" spans="1:10" ht="15">
      <c r="A33" s="6" t="s">
        <v>67</v>
      </c>
      <c r="B33" s="7">
        <v>563.981</v>
      </c>
      <c r="C33" s="7">
        <v>0</v>
      </c>
      <c r="D33" s="7">
        <v>563.981</v>
      </c>
      <c r="E33" s="7">
        <v>670.275</v>
      </c>
      <c r="F33" s="7">
        <v>0</v>
      </c>
      <c r="G33" s="7">
        <v>670.275</v>
      </c>
      <c r="H33" s="8">
        <f t="shared" si="0"/>
        <v>18.84708882036806</v>
      </c>
      <c r="I33" s="8">
        <f t="shared" si="1"/>
        <v>0</v>
      </c>
      <c r="J33" s="9">
        <f t="shared" si="2"/>
        <v>18.84708882036806</v>
      </c>
    </row>
    <row r="34" spans="1:10" ht="15">
      <c r="A34" s="10" t="s">
        <v>28</v>
      </c>
      <c r="B34" s="3">
        <v>2896.2439999999997</v>
      </c>
      <c r="C34" s="3">
        <v>776.1370000000001</v>
      </c>
      <c r="D34" s="3">
        <v>3672.381</v>
      </c>
      <c r="E34" s="3">
        <v>4320.526</v>
      </c>
      <c r="F34" s="3">
        <v>198.99</v>
      </c>
      <c r="G34" s="3">
        <v>4519.516</v>
      </c>
      <c r="H34" s="4">
        <f t="shared" si="0"/>
        <v>49.17686493265071</v>
      </c>
      <c r="I34" s="4">
        <f t="shared" si="1"/>
        <v>-74.36148515017324</v>
      </c>
      <c r="J34" s="5">
        <f t="shared" si="2"/>
        <v>23.067731806694344</v>
      </c>
    </row>
    <row r="35" spans="1:10" ht="15">
      <c r="A35" s="6" t="s">
        <v>66</v>
      </c>
      <c r="B35" s="7">
        <v>850.826</v>
      </c>
      <c r="C35" s="7">
        <v>5.157</v>
      </c>
      <c r="D35" s="7">
        <v>855.9830000000001</v>
      </c>
      <c r="E35" s="7">
        <v>1094.603</v>
      </c>
      <c r="F35" s="7">
        <v>0</v>
      </c>
      <c r="G35" s="7">
        <v>1094.603</v>
      </c>
      <c r="H35" s="8">
        <f t="shared" si="0"/>
        <v>28.651804246696745</v>
      </c>
      <c r="I35" s="8">
        <f t="shared" si="1"/>
        <v>-100</v>
      </c>
      <c r="J35" s="9">
        <f t="shared" si="2"/>
        <v>27.87672185078442</v>
      </c>
    </row>
    <row r="36" spans="1:10" ht="15">
      <c r="A36" s="10" t="s">
        <v>29</v>
      </c>
      <c r="B36" s="3">
        <v>215.29399999999998</v>
      </c>
      <c r="C36" s="3">
        <v>106.00499999999998</v>
      </c>
      <c r="D36" s="3">
        <v>321.299</v>
      </c>
      <c r="E36" s="3">
        <v>138.626</v>
      </c>
      <c r="F36" s="3">
        <v>30</v>
      </c>
      <c r="G36" s="3">
        <v>168.626</v>
      </c>
      <c r="H36" s="4">
        <f t="shared" si="0"/>
        <v>-35.61083913160608</v>
      </c>
      <c r="I36" s="4">
        <f t="shared" si="1"/>
        <v>-71.69944813923871</v>
      </c>
      <c r="J36" s="5">
        <f t="shared" si="2"/>
        <v>-47.51742146723145</v>
      </c>
    </row>
    <row r="37" spans="1:10" ht="15">
      <c r="A37" s="6" t="s">
        <v>30</v>
      </c>
      <c r="B37" s="7">
        <v>674.6409999999998</v>
      </c>
      <c r="C37" s="7">
        <v>13.874</v>
      </c>
      <c r="D37" s="7">
        <v>688.5149999999999</v>
      </c>
      <c r="E37" s="7">
        <v>757.932</v>
      </c>
      <c r="F37" s="7">
        <v>0</v>
      </c>
      <c r="G37" s="7">
        <v>757.932</v>
      </c>
      <c r="H37" s="8">
        <f t="shared" si="0"/>
        <v>12.345973636348841</v>
      </c>
      <c r="I37" s="8">
        <f t="shared" si="1"/>
        <v>-100</v>
      </c>
      <c r="J37" s="9">
        <f t="shared" si="2"/>
        <v>10.082133286856518</v>
      </c>
    </row>
    <row r="38" spans="1:10" ht="15">
      <c r="A38" s="10" t="s">
        <v>31</v>
      </c>
      <c r="B38" s="3">
        <v>2163.362</v>
      </c>
      <c r="C38" s="3">
        <v>5.198</v>
      </c>
      <c r="D38" s="3">
        <v>2168.56</v>
      </c>
      <c r="E38" s="3">
        <v>2523.551</v>
      </c>
      <c r="F38" s="3">
        <v>0</v>
      </c>
      <c r="G38" s="3">
        <v>2523.551</v>
      </c>
      <c r="H38" s="4">
        <f t="shared" si="0"/>
        <v>16.64950202508872</v>
      </c>
      <c r="I38" s="4">
        <f t="shared" si="1"/>
        <v>-100</v>
      </c>
      <c r="J38" s="5">
        <f t="shared" si="2"/>
        <v>16.369895230014386</v>
      </c>
    </row>
    <row r="39" spans="1:10" ht="15">
      <c r="A39" s="6" t="s">
        <v>32</v>
      </c>
      <c r="B39" s="7">
        <v>107.249</v>
      </c>
      <c r="C39" s="7">
        <v>29.614</v>
      </c>
      <c r="D39" s="7">
        <v>136.863</v>
      </c>
      <c r="E39" s="7">
        <v>102.336</v>
      </c>
      <c r="F39" s="7">
        <v>0</v>
      </c>
      <c r="G39" s="7">
        <v>102.336</v>
      </c>
      <c r="H39" s="8">
        <f t="shared" si="0"/>
        <v>-4.580928493505764</v>
      </c>
      <c r="I39" s="8">
        <f t="shared" si="1"/>
        <v>-100</v>
      </c>
      <c r="J39" s="9">
        <f t="shared" si="2"/>
        <v>-25.22741719822012</v>
      </c>
    </row>
    <row r="40" spans="1:10" ht="15">
      <c r="A40" s="10" t="s">
        <v>33</v>
      </c>
      <c r="B40" s="3">
        <v>4797.531</v>
      </c>
      <c r="C40" s="3">
        <v>2581.173</v>
      </c>
      <c r="D40" s="3">
        <v>7378.704</v>
      </c>
      <c r="E40" s="3">
        <v>5686.393</v>
      </c>
      <c r="F40" s="3">
        <v>3262.516</v>
      </c>
      <c r="G40" s="3">
        <v>8948.909</v>
      </c>
      <c r="H40" s="4">
        <f t="shared" si="0"/>
        <v>18.527488410184322</v>
      </c>
      <c r="I40" s="4">
        <f t="shared" si="1"/>
        <v>26.396642146806908</v>
      </c>
      <c r="J40" s="5">
        <f t="shared" si="2"/>
        <v>21.28022753047148</v>
      </c>
    </row>
    <row r="41" spans="1:10" ht="15">
      <c r="A41" s="6" t="s">
        <v>34</v>
      </c>
      <c r="B41" s="7">
        <v>105.24100000000001</v>
      </c>
      <c r="C41" s="7">
        <v>24.994</v>
      </c>
      <c r="D41" s="7">
        <v>130.235</v>
      </c>
      <c r="E41" s="7">
        <v>18</v>
      </c>
      <c r="F41" s="7">
        <v>0</v>
      </c>
      <c r="G41" s="7">
        <v>18</v>
      </c>
      <c r="H41" s="8">
        <f t="shared" si="0"/>
        <v>-82.89639969213519</v>
      </c>
      <c r="I41" s="8">
        <f t="shared" si="1"/>
        <v>-100</v>
      </c>
      <c r="J41" s="9">
        <f t="shared" si="2"/>
        <v>-86.17883057549814</v>
      </c>
    </row>
    <row r="42" spans="1:10" ht="15">
      <c r="A42" s="10" t="s">
        <v>35</v>
      </c>
      <c r="B42" s="3">
        <v>2030.5609999999997</v>
      </c>
      <c r="C42" s="3">
        <v>843.843</v>
      </c>
      <c r="D42" s="3">
        <v>2874.4039999999995</v>
      </c>
      <c r="E42" s="3">
        <v>2541</v>
      </c>
      <c r="F42" s="3">
        <v>1097</v>
      </c>
      <c r="G42" s="3">
        <v>3638</v>
      </c>
      <c r="H42" s="4">
        <f t="shared" si="0"/>
        <v>25.137831367784585</v>
      </c>
      <c r="I42" s="4">
        <f t="shared" si="1"/>
        <v>30.000485872372</v>
      </c>
      <c r="J42" s="5">
        <f t="shared" si="2"/>
        <v>26.5653679858503</v>
      </c>
    </row>
    <row r="43" spans="1:10" ht="15">
      <c r="A43" s="6" t="s">
        <v>36</v>
      </c>
      <c r="B43" s="7">
        <v>2244.5750000000003</v>
      </c>
      <c r="C43" s="7">
        <v>81.81300000000002</v>
      </c>
      <c r="D43" s="7">
        <v>2326.3880000000004</v>
      </c>
      <c r="E43" s="7">
        <v>2654.4049999999997</v>
      </c>
      <c r="F43" s="7">
        <v>107.71600000000001</v>
      </c>
      <c r="G43" s="7">
        <v>2762.1209999999996</v>
      </c>
      <c r="H43" s="8">
        <f t="shared" si="0"/>
        <v>18.258690397959498</v>
      </c>
      <c r="I43" s="8">
        <f t="shared" si="1"/>
        <v>31.661227433292982</v>
      </c>
      <c r="J43" s="9">
        <f t="shared" si="2"/>
        <v>18.730022678934006</v>
      </c>
    </row>
    <row r="44" spans="1:10" ht="15">
      <c r="A44" s="10" t="s">
        <v>37</v>
      </c>
      <c r="B44" s="3">
        <v>1942.4290000000003</v>
      </c>
      <c r="C44" s="3">
        <v>11.062</v>
      </c>
      <c r="D44" s="3">
        <v>1953.4910000000002</v>
      </c>
      <c r="E44" s="3">
        <v>3307.851</v>
      </c>
      <c r="F44" s="3">
        <v>0</v>
      </c>
      <c r="G44" s="3">
        <v>3307.851</v>
      </c>
      <c r="H44" s="4">
        <f t="shared" si="0"/>
        <v>70.29456417712048</v>
      </c>
      <c r="I44" s="4">
        <f t="shared" si="1"/>
        <v>-100</v>
      </c>
      <c r="J44" s="5">
        <f t="shared" si="2"/>
        <v>69.33024006765322</v>
      </c>
    </row>
    <row r="45" spans="1:10" ht="15">
      <c r="A45" s="6" t="s">
        <v>69</v>
      </c>
      <c r="B45" s="7">
        <v>1308.0910000000001</v>
      </c>
      <c r="C45" s="7">
        <v>29.621</v>
      </c>
      <c r="D45" s="7">
        <v>1337.7120000000002</v>
      </c>
      <c r="E45" s="7">
        <v>1849.796</v>
      </c>
      <c r="F45" s="7">
        <v>0</v>
      </c>
      <c r="G45" s="7">
        <v>1849.796</v>
      </c>
      <c r="H45" s="8">
        <f t="shared" si="0"/>
        <v>41.41187425033884</v>
      </c>
      <c r="I45" s="8">
        <f t="shared" si="1"/>
        <v>-100</v>
      </c>
      <c r="J45" s="9">
        <f t="shared" si="2"/>
        <v>38.28058655375744</v>
      </c>
    </row>
    <row r="46" spans="1:10" ht="15">
      <c r="A46" s="10" t="s">
        <v>38</v>
      </c>
      <c r="B46" s="3">
        <v>855.336</v>
      </c>
      <c r="C46" s="3">
        <v>33.956</v>
      </c>
      <c r="D46" s="3">
        <v>889.292</v>
      </c>
      <c r="E46" s="3">
        <v>891.952</v>
      </c>
      <c r="F46" s="3">
        <v>78.432</v>
      </c>
      <c r="G46" s="3">
        <v>970.384</v>
      </c>
      <c r="H46" s="4">
        <f t="shared" si="0"/>
        <v>4.280890784440265</v>
      </c>
      <c r="I46" s="4">
        <f t="shared" si="1"/>
        <v>130.9812698786665</v>
      </c>
      <c r="J46" s="5">
        <f t="shared" si="2"/>
        <v>9.118714662900372</v>
      </c>
    </row>
    <row r="47" spans="1:10" ht="15">
      <c r="A47" s="6" t="s">
        <v>39</v>
      </c>
      <c r="B47" s="7">
        <v>2367.212</v>
      </c>
      <c r="C47" s="7">
        <v>195.797</v>
      </c>
      <c r="D47" s="7">
        <v>2563.009</v>
      </c>
      <c r="E47" s="7">
        <v>2974.63</v>
      </c>
      <c r="F47" s="7">
        <v>0</v>
      </c>
      <c r="G47" s="7">
        <v>2974.63</v>
      </c>
      <c r="H47" s="8">
        <f t="shared" si="0"/>
        <v>25.65963673722506</v>
      </c>
      <c r="I47" s="8">
        <f t="shared" si="1"/>
        <v>-100</v>
      </c>
      <c r="J47" s="9">
        <f t="shared" si="2"/>
        <v>16.06006845859691</v>
      </c>
    </row>
    <row r="48" spans="1:10" ht="15">
      <c r="A48" s="10" t="s">
        <v>40</v>
      </c>
      <c r="B48" s="3">
        <v>3627.9020000000005</v>
      </c>
      <c r="C48" s="3">
        <v>1153.4589999999998</v>
      </c>
      <c r="D48" s="3">
        <v>4781.361000000001</v>
      </c>
      <c r="E48" s="3">
        <v>4351.877</v>
      </c>
      <c r="F48" s="3">
        <v>1373.283</v>
      </c>
      <c r="G48" s="3">
        <v>5725.16</v>
      </c>
      <c r="H48" s="4">
        <f t="shared" si="0"/>
        <v>19.955748529039642</v>
      </c>
      <c r="I48" s="4">
        <f t="shared" si="1"/>
        <v>19.057807863131686</v>
      </c>
      <c r="J48" s="5">
        <f t="shared" si="2"/>
        <v>19.739128670686</v>
      </c>
    </row>
    <row r="49" spans="1:10" ht="15">
      <c r="A49" s="6" t="s">
        <v>41</v>
      </c>
      <c r="B49" s="7">
        <v>153.45700000000002</v>
      </c>
      <c r="C49" s="7">
        <v>0</v>
      </c>
      <c r="D49" s="7">
        <v>153.45700000000002</v>
      </c>
      <c r="E49" s="7">
        <v>238.305</v>
      </c>
      <c r="F49" s="7">
        <v>0</v>
      </c>
      <c r="G49" s="7">
        <v>238.305</v>
      </c>
      <c r="H49" s="8">
        <f t="shared" si="0"/>
        <v>55.29105873306527</v>
      </c>
      <c r="I49" s="8">
        <f t="shared" si="1"/>
        <v>0</v>
      </c>
      <c r="J49" s="9">
        <f t="shared" si="2"/>
        <v>55.29105873306527</v>
      </c>
    </row>
    <row r="50" spans="1:10" ht="15">
      <c r="A50" s="10" t="s">
        <v>42</v>
      </c>
      <c r="B50" s="3">
        <v>378.314</v>
      </c>
      <c r="C50" s="3">
        <v>0</v>
      </c>
      <c r="D50" s="3">
        <v>378.314</v>
      </c>
      <c r="E50" s="3">
        <v>326.696</v>
      </c>
      <c r="F50" s="3">
        <v>0</v>
      </c>
      <c r="G50" s="3">
        <v>326.696</v>
      </c>
      <c r="H50" s="4">
        <f t="shared" si="0"/>
        <v>-13.644221466823852</v>
      </c>
      <c r="I50" s="4">
        <f t="shared" si="1"/>
        <v>0</v>
      </c>
      <c r="J50" s="5">
        <f t="shared" si="2"/>
        <v>-13.644221466823852</v>
      </c>
    </row>
    <row r="51" spans="1:10" ht="15">
      <c r="A51" s="6" t="s">
        <v>43</v>
      </c>
      <c r="B51" s="7">
        <v>1319.0010000000002</v>
      </c>
      <c r="C51" s="7">
        <v>79.73700000000001</v>
      </c>
      <c r="D51" s="7">
        <v>1398.7380000000003</v>
      </c>
      <c r="E51" s="7">
        <v>1889.305</v>
      </c>
      <c r="F51" s="7">
        <v>35</v>
      </c>
      <c r="G51" s="7">
        <v>1924.305</v>
      </c>
      <c r="H51" s="8">
        <f t="shared" si="0"/>
        <v>43.23757146507089</v>
      </c>
      <c r="I51" s="8">
        <f t="shared" si="1"/>
        <v>-56.10569748046704</v>
      </c>
      <c r="J51" s="9">
        <f t="shared" si="2"/>
        <v>37.57437061122238</v>
      </c>
    </row>
    <row r="52" spans="1:10" ht="15">
      <c r="A52" s="10" t="s">
        <v>73</v>
      </c>
      <c r="B52" s="3">
        <v>1873.0000000000002</v>
      </c>
      <c r="C52" s="3">
        <v>142.48499999999999</v>
      </c>
      <c r="D52" s="3">
        <v>2015.4850000000001</v>
      </c>
      <c r="E52" s="3">
        <v>2431.792</v>
      </c>
      <c r="F52" s="3">
        <v>0</v>
      </c>
      <c r="G52" s="3">
        <v>2431.792</v>
      </c>
      <c r="H52" s="4">
        <f t="shared" si="0"/>
        <v>29.834063000533884</v>
      </c>
      <c r="I52" s="4">
        <f t="shared" si="1"/>
        <v>-100</v>
      </c>
      <c r="J52" s="5">
        <f t="shared" si="2"/>
        <v>20.65542536907989</v>
      </c>
    </row>
    <row r="53" spans="1:10" ht="15">
      <c r="A53" s="6" t="s">
        <v>44</v>
      </c>
      <c r="B53" s="7">
        <v>1138.627</v>
      </c>
      <c r="C53" s="7">
        <v>1.288</v>
      </c>
      <c r="D53" s="7">
        <v>1139.915</v>
      </c>
      <c r="E53" s="7">
        <v>1834.338</v>
      </c>
      <c r="F53" s="7">
        <v>0</v>
      </c>
      <c r="G53" s="7">
        <v>1834.338</v>
      </c>
      <c r="H53" s="8">
        <f t="shared" si="0"/>
        <v>61.10086973170319</v>
      </c>
      <c r="I53" s="8">
        <f t="shared" si="1"/>
        <v>-100</v>
      </c>
      <c r="J53" s="9">
        <f t="shared" si="2"/>
        <v>60.918840439857355</v>
      </c>
    </row>
    <row r="54" spans="1:10" ht="15">
      <c r="A54" s="10" t="s">
        <v>70</v>
      </c>
      <c r="B54" s="3">
        <v>112.577</v>
      </c>
      <c r="C54" s="3">
        <v>1657.026</v>
      </c>
      <c r="D54" s="3">
        <v>1769.603</v>
      </c>
      <c r="E54" s="3">
        <v>11</v>
      </c>
      <c r="F54" s="3">
        <v>1527.806</v>
      </c>
      <c r="G54" s="3">
        <v>1538.806</v>
      </c>
      <c r="H54" s="4">
        <f t="shared" si="0"/>
        <v>-90.2289099904954</v>
      </c>
      <c r="I54" s="4">
        <f t="shared" si="1"/>
        <v>-7.798308535895032</v>
      </c>
      <c r="J54" s="5">
        <f t="shared" si="2"/>
        <v>-13.04230383877062</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50.70100000000001</v>
      </c>
      <c r="C56" s="3">
        <v>12.59</v>
      </c>
      <c r="D56" s="3">
        <v>63.29100000000001</v>
      </c>
      <c r="E56" s="3">
        <v>0</v>
      </c>
      <c r="F56" s="3">
        <v>0</v>
      </c>
      <c r="G56" s="3">
        <v>0</v>
      </c>
      <c r="H56" s="4">
        <f t="shared" si="0"/>
        <v>-100</v>
      </c>
      <c r="I56" s="4">
        <f t="shared" si="1"/>
        <v>-100</v>
      </c>
      <c r="J56" s="5">
        <f t="shared" si="2"/>
        <v>-100</v>
      </c>
    </row>
    <row r="57" spans="1:10" ht="15">
      <c r="A57" s="6" t="s">
        <v>47</v>
      </c>
      <c r="B57" s="7">
        <v>4603.6050000000005</v>
      </c>
      <c r="C57" s="7">
        <v>29.406</v>
      </c>
      <c r="D57" s="7">
        <v>4633.011</v>
      </c>
      <c r="E57" s="7">
        <v>6444</v>
      </c>
      <c r="F57" s="7">
        <v>0</v>
      </c>
      <c r="G57" s="7">
        <v>6444</v>
      </c>
      <c r="H57" s="8">
        <f t="shared" si="0"/>
        <v>39.977256954060984</v>
      </c>
      <c r="I57" s="8">
        <f t="shared" si="1"/>
        <v>-100</v>
      </c>
      <c r="J57" s="9">
        <f t="shared" si="2"/>
        <v>39.08881286921183</v>
      </c>
    </row>
    <row r="58" spans="1:10" ht="15">
      <c r="A58" s="10" t="s">
        <v>56</v>
      </c>
      <c r="B58" s="3">
        <v>81.32499999999999</v>
      </c>
      <c r="C58" s="3">
        <v>132.113</v>
      </c>
      <c r="D58" s="3">
        <v>213.438</v>
      </c>
      <c r="E58" s="3">
        <v>54.993</v>
      </c>
      <c r="F58" s="3">
        <v>35</v>
      </c>
      <c r="G58" s="3">
        <v>89.993</v>
      </c>
      <c r="H58" s="4">
        <f t="shared" si="0"/>
        <v>-32.378727328619725</v>
      </c>
      <c r="I58" s="4">
        <f t="shared" si="1"/>
        <v>-73.50752764678722</v>
      </c>
      <c r="J58" s="5">
        <f t="shared" si="2"/>
        <v>-57.836467733018495</v>
      </c>
    </row>
    <row r="59" spans="1:10" ht="15">
      <c r="A59" s="6" t="s">
        <v>57</v>
      </c>
      <c r="B59" s="7">
        <v>20.473</v>
      </c>
      <c r="C59" s="7">
        <v>63.097</v>
      </c>
      <c r="D59" s="7">
        <v>83.57</v>
      </c>
      <c r="E59" s="7">
        <v>65</v>
      </c>
      <c r="F59" s="7">
        <v>338.658</v>
      </c>
      <c r="G59" s="7">
        <v>403.658</v>
      </c>
      <c r="H59" s="8">
        <f t="shared" si="0"/>
        <v>217.4913300444488</v>
      </c>
      <c r="I59" s="8">
        <f t="shared" si="1"/>
        <v>436.72599331188496</v>
      </c>
      <c r="J59" s="9">
        <f t="shared" si="2"/>
        <v>383.01782936460455</v>
      </c>
    </row>
    <row r="60" spans="1:10" ht="15">
      <c r="A60" s="11" t="s">
        <v>48</v>
      </c>
      <c r="B60" s="22">
        <f>+B61-SUM(B6+B10+B32+B20+B58+B59+B5)</f>
        <v>141561.48400000003</v>
      </c>
      <c r="C60" s="22">
        <f>+C61-SUM(C6+C10+C32+C20+C58+C59+C5)</f>
        <v>528374.2210000004</v>
      </c>
      <c r="D60" s="22">
        <f>+D61-SUM(D6+D10+D32+D20+D58+D59+D5)</f>
        <v>669935.7049999998</v>
      </c>
      <c r="E60" s="22">
        <f>+E61-SUM(E6+E10+E32+E20+E58+E59+E5)</f>
        <v>214053.28300000002</v>
      </c>
      <c r="F60" s="22">
        <f>+F61-SUM(F6+F10+F32+F20+F58+F59+F5)</f>
        <v>647603.3830000004</v>
      </c>
      <c r="G60" s="22">
        <f>+G61-SUM(G6+G10+G32+G20+G58+G59+G5)</f>
        <v>861656.6659999997</v>
      </c>
      <c r="H60" s="23">
        <f>+_xlfn.IFERROR(((E60-B60)/B60)*100,0)</f>
        <v>51.20870236144175</v>
      </c>
      <c r="I60" s="23">
        <f t="shared" si="1"/>
        <v>22.565287491571233</v>
      </c>
      <c r="J60" s="23">
        <f t="shared" si="2"/>
        <v>28.617815048385864</v>
      </c>
    </row>
    <row r="61" spans="1:10" ht="15">
      <c r="A61" s="14" t="s">
        <v>49</v>
      </c>
      <c r="B61" s="24">
        <f>SUM(B4:B59)</f>
        <v>232659.71200000003</v>
      </c>
      <c r="C61" s="24">
        <f>SUM(C4:C59)</f>
        <v>1069063.2910000002</v>
      </c>
      <c r="D61" s="24">
        <f>SUM(D4:D59)</f>
        <v>1301723.0029999998</v>
      </c>
      <c r="E61" s="24">
        <f>SUM(E4:E59)</f>
        <v>347022.48600000003</v>
      </c>
      <c r="F61" s="24">
        <f>SUM(F4:F59)</f>
        <v>1362390.8760000004</v>
      </c>
      <c r="G61" s="24">
        <f>SUM(G4:G59)</f>
        <v>1709413.3619999997</v>
      </c>
      <c r="H61" s="25">
        <f>+_xlfn.IFERROR(((E61-B61)/B61)*100,0)</f>
        <v>49.15452401144552</v>
      </c>
      <c r="I61" s="25">
        <f>+_xlfn.IFERROR(((F61-C61)/C61)*100,0)</f>
        <v>27.437812846947722</v>
      </c>
      <c r="J61" s="25">
        <f>+_xlfn.IFERROR(((G61-D61)/D61)*100,0)</f>
        <v>31.319286673157148</v>
      </c>
    </row>
    <row r="62" spans="1:10" ht="15">
      <c r="A62" s="26"/>
      <c r="B62" s="27"/>
      <c r="C62" s="27"/>
      <c r="D62" s="27"/>
      <c r="E62" s="27"/>
      <c r="F62" s="27"/>
      <c r="G62" s="27"/>
      <c r="H62" s="27"/>
      <c r="I62" s="27"/>
      <c r="J62" s="28"/>
    </row>
    <row r="63" spans="1:10" ht="15">
      <c r="A63" s="26" t="s">
        <v>65</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50" t="s">
        <v>71</v>
      </c>
      <c r="B65" s="50"/>
      <c r="C65" s="50"/>
      <c r="D65" s="50"/>
      <c r="E65" s="50"/>
      <c r="F65" s="50"/>
      <c r="G65" s="50"/>
      <c r="H65" s="50"/>
      <c r="I65" s="50"/>
      <c r="J65" s="50"/>
    </row>
    <row r="66" ht="15">
      <c r="A66" s="40" t="s">
        <v>72</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row r="70" spans="2:8" ht="15">
      <c r="B70" s="38"/>
      <c r="C70" s="38"/>
      <c r="D70" s="38"/>
      <c r="E70" s="38"/>
      <c r="F70" s="38"/>
      <c r="G70" s="38"/>
      <c r="H70"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2021-08-04T12:35:19Z</cp:lastPrinted>
  <dcterms:created xsi:type="dcterms:W3CDTF">2017-03-06T11:35:15Z</dcterms:created>
  <dcterms:modified xsi:type="dcterms:W3CDTF">2021-08-10T13:47:05Z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