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<sst xmlns="http://schemas.openxmlformats.org/spreadsheetml/2006/main" count="315" uniqueCount="83">
  <si>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</si>
  <si>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</si>
  <si>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</si>
  <si>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</si>
  <si>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</si>
  <si>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</si>
  <si>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</si>
  <si>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</si>
  <si>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</si>
  <si>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</si>
  <si>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</si>
  <si>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</si>
  <si>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</si>
  <si>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</si>
  <si>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</si>
  <si>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</si>
  <si>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</si>
  <si>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</si>
  <si>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</si>
  <si>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</si>
  <si>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</si>
  <si>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</si>
  <si>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</si>
  <si>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</si>
  <si>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</si>
  <si>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</si>
  <si>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</si>
  <si>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</si>
  <si>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</si>
  <si>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</si>
  <si>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</si>
  <si>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</si>
  <si>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</si>
  <si>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</si>
  <si>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</si>
  <si>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</si>
  <si>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</si>
  <si>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</si>
  <si>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</si>
  <si>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</si>
  <si>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</si>
  <si>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</si>
  <si>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</si>
  <si>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</si>
  <si>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</si>
  <si>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</si>
  <si>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</si>
  <si>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</si>
  <si>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</si>
  <si>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</si>
  <si>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</si>
  <si>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</si>
  <si>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</si>
  <si>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</si>
  <si>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</si>
  <si>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</si>
  <si>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</si>
  <si>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</si>
  <si>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</si>
  <si>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</si>
  <si>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</si>
  <si>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</si>
  <si>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</si>
  <si>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</si>
  <si>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</si>
  <si>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</si>
  <si>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</si>
  <si>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</si>
  <si>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</si>
  <si>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</si>
  <si>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</si>
  <si>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</si>
  <si>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</si>
  <si>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</si>
  <si>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</si>
  <si>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Şanlıurfa GAP</t>
  </si>
  <si>
    <t xml:space="preserve"> 2021/2020 (%)</t>
  </si>
  <si>
    <t>2020 ŞUBAT SONU
(Kesin Olmayan)</t>
  </si>
  <si>
    <t>2021 ŞUBAT SONU
(Kesin Olmayan)</t>
  </si>
  <si>
    <t>TÜROB ÇALIŞMASI                                                                                                       TEKİL YOLCU SAYISI (DHMİ VERİLERİ / 2)</t>
  </si>
  <si>
    <t>2021/2020 Fark</t>
  </si>
  <si>
    <t>Ocak-Şubat 2021 Günlük Yolcu Sayısı</t>
  </si>
  <si>
    <t>OCAK-ŞUBAT 2021 (59 GÜN)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</si>
</sst>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51">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Calibri"/>
      <family val="2"/>
    </font>
    <font>
      <u val="single"/>
      <sz val="11"/>
      <color indexed="30"/>
      <name val="Calibri"/>
      <family val="2"/>
    </font>
    <font>
      <u val="single"/>
      <sz val="11"/>
      <color indexed="25"/>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
      <b/>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
      <patternFill patternType="solid">
        <fgColor theme="2"/>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6" fillId="0" borderId="0">
      <alignment/>
      <protection/>
    </xf>
    <xf numFmtId="0" fontId="0" fillId="25" borderId="8" applyNumberFormat="0" applyFont="0" applyAlignment="0" applyProtection="0"/>
    <xf numFmtId="0" fontId="4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1">
    <xf numFmtId="0" fontId="0" fillId="0" borderId="0" xfId="0" applyFont="1" applyAlignment="1">
      <alignment/>
    </xf>
    <xf numFmtId="2" fontId="5" fillId="33" borderId="10" xfId="58" applyNumberFormat="1" applyFont="1" applyFill="1" applyBorder="1" applyAlignment="1">
      <alignment horizontal="right" vertical="center"/>
    </xf>
    <xf numFmtId="2" fontId="5" fillId="33" borderId="11" xfId="58"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7"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5"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5" applyNumberFormat="1" applyFont="1" applyFill="1" applyBorder="1" applyAlignment="1">
      <alignment horizontal="right" vertical="center"/>
    </xf>
    <xf numFmtId="166" fontId="10" fillId="33" borderId="12" xfId="65" applyNumberFormat="1" applyFont="1" applyFill="1" applyBorder="1" applyAlignment="1">
      <alignment horizontal="right" vertical="center"/>
    </xf>
    <xf numFmtId="0" fontId="5" fillId="39" borderId="14" xfId="58" applyNumberFormat="1" applyFont="1" applyFill="1" applyBorder="1" applyAlignment="1">
      <alignment horizontal="left" vertical="center"/>
    </xf>
    <xf numFmtId="167" fontId="10" fillId="39" borderId="0" xfId="61" applyNumberFormat="1" applyFont="1" applyFill="1" applyBorder="1" applyAlignment="1">
      <alignment vertical="center"/>
    </xf>
    <xf numFmtId="0" fontId="5" fillId="38" borderId="14" xfId="50" applyNumberFormat="1" applyFont="1" applyFill="1" applyBorder="1" applyAlignment="1">
      <alignment horizontal="left" vertical="center"/>
      <protection/>
    </xf>
    <xf numFmtId="3" fontId="10" fillId="33" borderId="15" xfId="50"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5"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5" applyNumberFormat="1" applyFont="1" applyFill="1" applyBorder="1" applyAlignment="1">
      <alignment horizontal="right" vertical="center"/>
    </xf>
    <xf numFmtId="165" fontId="10" fillId="16" borderId="13" xfId="61" applyNumberFormat="1" applyFont="1" applyFill="1" applyBorder="1" applyAlignment="1">
      <alignment vertical="center"/>
    </xf>
    <xf numFmtId="165" fontId="10" fillId="16" borderId="0" xfId="61" applyNumberFormat="1" applyFont="1" applyFill="1" applyBorder="1" applyAlignment="1">
      <alignment vertical="center"/>
    </xf>
    <xf numFmtId="165" fontId="10" fillId="16" borderId="12" xfId="61" applyNumberFormat="1" applyFont="1" applyFill="1" applyBorder="1" applyAlignment="1">
      <alignment vertical="center"/>
    </xf>
    <xf numFmtId="165" fontId="10" fillId="16" borderId="14" xfId="61" applyNumberFormat="1" applyFont="1" applyFill="1" applyBorder="1" applyAlignment="1">
      <alignment vertical="center"/>
    </xf>
    <xf numFmtId="165" fontId="10" fillId="16" borderId="16" xfId="61" applyNumberFormat="1" applyFont="1" applyFill="1" applyBorder="1" applyAlignment="1">
      <alignment vertical="center"/>
    </xf>
    <xf numFmtId="165" fontId="10" fillId="16" borderId="17" xfId="61" applyNumberFormat="1" applyFont="1" applyFill="1" applyBorder="1" applyAlignment="1">
      <alignment vertical="center"/>
    </xf>
    <xf numFmtId="3" fontId="48" fillId="37" borderId="0" xfId="41" applyNumberFormat="1" applyFont="1" applyFill="1" applyBorder="1" applyAlignment="1">
      <alignment horizontal="right" vertical="center"/>
    </xf>
    <xf numFmtId="3" fontId="10" fillId="33" borderId="15" xfId="50"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5"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5" fontId="10" fillId="16" borderId="13" xfId="61" applyNumberFormat="1" applyFont="1" applyFill="1" applyBorder="1" applyAlignment="1">
      <alignment horizontal="center" vertical="center"/>
    </xf>
    <xf numFmtId="165" fontId="10" fillId="16" borderId="0" xfId="61" applyNumberFormat="1" applyFont="1" applyFill="1" applyBorder="1" applyAlignment="1">
      <alignment horizontal="center" vertical="center"/>
    </xf>
    <xf numFmtId="165" fontId="10" fillId="16" borderId="12" xfId="61" applyNumberFormat="1" applyFont="1" applyFill="1" applyBorder="1" applyAlignment="1">
      <alignment horizontal="center" vertical="center"/>
    </xf>
    <xf numFmtId="165" fontId="10" fillId="16" borderId="14" xfId="61" applyNumberFormat="1" applyFont="1" applyFill="1" applyBorder="1" applyAlignment="1">
      <alignment horizontal="center" vertical="center"/>
    </xf>
    <xf numFmtId="165" fontId="10" fillId="16" borderId="16" xfId="61" applyNumberFormat="1" applyFont="1" applyFill="1" applyBorder="1" applyAlignment="1">
      <alignment horizontal="center" vertical="center"/>
    </xf>
    <xf numFmtId="165" fontId="10" fillId="16" borderId="17" xfId="61" applyNumberFormat="1" applyFont="1" applyFill="1" applyBorder="1" applyAlignment="1">
      <alignment horizontal="center" vertical="center"/>
    </xf>
    <xf numFmtId="0" fontId="0" fillId="0" borderId="18" xfId="0" applyBorder="1" applyAlignment="1">
      <alignment horizontal="left" wrapText="1"/>
    </xf>
    <xf numFmtId="165" fontId="49" fillId="16" borderId="19" xfId="58" applyNumberFormat="1" applyFont="1" applyFill="1" applyBorder="1" applyAlignment="1">
      <alignment horizontal="center" vertical="center"/>
    </xf>
    <xf numFmtId="165" fontId="49" fillId="16" borderId="18" xfId="58" applyNumberFormat="1" applyFont="1" applyFill="1" applyBorder="1" applyAlignment="1">
      <alignment horizontal="center" vertical="center"/>
    </xf>
    <xf numFmtId="165" fontId="49" fillId="16" borderId="20" xfId="58" applyNumberFormat="1" applyFont="1" applyFill="1" applyBorder="1" applyAlignment="1">
      <alignment horizontal="center" vertical="center"/>
    </xf>
    <xf numFmtId="165" fontId="4" fillId="33" borderId="13" xfId="58" applyNumberFormat="1" applyFont="1" applyFill="1" applyBorder="1" applyAlignment="1">
      <alignment horizontal="left" vertical="center"/>
    </xf>
    <xf numFmtId="165" fontId="4" fillId="33" borderId="21" xfId="58" applyNumberFormat="1" applyFont="1" applyFill="1" applyBorder="1" applyAlignment="1">
      <alignment horizontal="left" vertical="center"/>
    </xf>
    <xf numFmtId="0" fontId="5" fillId="33" borderId="0" xfId="58"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protection/>
    </xf>
    <xf numFmtId="0" fontId="5" fillId="33" borderId="12" xfId="58" applyFont="1" applyFill="1" applyBorder="1" applyAlignment="1" applyProtection="1">
      <alignment horizontal="center" vertical="center"/>
      <protection/>
    </xf>
    <xf numFmtId="166" fontId="10" fillId="39" borderId="16" xfId="61" applyNumberFormat="1" applyFont="1" applyFill="1" applyBorder="1" applyAlignment="1">
      <alignment horizontal="right" vertical="center"/>
    </xf>
    <xf numFmtId="166" fontId="10" fillId="39" borderId="17" xfId="61" applyNumberFormat="1" applyFont="1" applyFill="1" applyBorder="1" applyAlignment="1">
      <alignment horizontal="right" vertical="center"/>
    </xf>
    <xf numFmtId="166" fontId="10" fillId="33" borderId="18" xfId="65" applyNumberFormat="1" applyFont="1" applyFill="1" applyBorder="1" applyAlignment="1">
      <alignment horizontal="right" vertical="center"/>
    </xf>
    <xf numFmtId="166" fontId="10" fillId="33" borderId="20" xfId="65" applyNumberFormat="1" applyFont="1" applyFill="1" applyBorder="1" applyAlignment="1">
      <alignment horizontal="right" vertical="center"/>
    </xf>
    <xf numFmtId="166" fontId="10" fillId="33" borderId="15" xfId="50" applyNumberFormat="1" applyFont="1" applyFill="1" applyBorder="1" applyAlignment="1">
      <alignment horizontal="right"/>
      <protection/>
    </xf>
    <xf numFmtId="166" fontId="10" fillId="33" borderId="22" xfId="50" applyNumberFormat="1" applyFont="1" applyFill="1" applyBorder="1" applyAlignment="1">
      <alignment horizontal="right"/>
      <protection/>
    </xf>
    <xf numFmtId="165" fontId="4" fillId="33" borderId="13" xfId="58" applyNumberFormat="1" applyFont="1" applyFill="1" applyBorder="1" applyAlignment="1">
      <alignment horizontal="center" vertical="center"/>
    </xf>
    <xf numFmtId="165" fontId="4" fillId="33" borderId="21" xfId="58" applyNumberFormat="1" applyFont="1" applyFill="1" applyBorder="1" applyAlignment="1">
      <alignment horizontal="center" vertical="center"/>
    </xf>
    <xf numFmtId="0" fontId="44" fillId="40" borderId="0" xfId="0" applyFont="1" applyFill="1" applyAlignment="1">
      <alignment horizontal="center" vertical="center" wrapText="1"/>
    </xf>
    <xf numFmtId="0" fontId="44" fillId="3" borderId="0" xfId="0" applyFont="1" applyFill="1" applyAlignment="1">
      <alignment horizontal="center" vertical="center" wrapText="1"/>
    </xf>
    <xf numFmtId="0" fontId="44" fillId="0" borderId="0" xfId="0" applyFont="1" applyAlignment="1">
      <alignment horizontal="center"/>
    </xf>
    <xf numFmtId="3" fontId="0" fillId="0" borderId="0" xfId="0" applyNumberFormat="1" applyAlignment="1">
      <alignment/>
    </xf>
    <xf numFmtId="3" fontId="0" fillId="13" borderId="0" xfId="0" applyNumberFormat="1" applyFill="1" applyAlignment="1">
      <alignment/>
    </xf>
    <xf numFmtId="3" fontId="0" fillId="3" borderId="0" xfId="0" applyNumberFormat="1" applyFill="1" applyAlignment="1">
      <alignment/>
    </xf>
    <xf numFmtId="0" fontId="50" fillId="41" borderId="0" xfId="0" applyFont="1" applyFill="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 name="Yüzde 2" xfId="65"/>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1">
      <selection activeCell="P18" sqref="P18"/>
    </sheetView>
  </sheetViews>
  <sheetFormatPr defaultColWidth="9.140625" defaultRowHeight="15"/>
  <cols>
    <col min="1" max="1" width="41.140625" style="0" bestFit="1" customWidth="1"/>
    <col min="2" max="10" width="14.28125" style="0" customWidth="1"/>
    <col min="12" max="13" width="10.28125" style="0" customWidth="1"/>
    <col min="14" max="14" width="12.57421875" style="0" customWidth="1"/>
    <col min="15" max="15" width="11.00390625" style="0" customWidth="1"/>
    <col min="16" max="16" width="11.421875" style="0" customWidth="1"/>
    <col min="17" max="17" width="10.421875" style="0" customWidth="1"/>
  </cols>
  <sheetData>
    <row r="1" spans="1:19" ht="25.5" customHeight="1">
      <c r="A1" s="48" t="s">
        <v>59</v>
      </c>
      <c r="B1" s="49"/>
      <c r="C1" s="49"/>
      <c r="D1" s="49"/>
      <c r="E1" s="49"/>
      <c r="F1" s="49"/>
      <c r="G1" s="49"/>
      <c r="H1" s="49"/>
      <c r="I1" s="49"/>
      <c r="J1" s="50"/>
      <c r="L1" s="70" t="s">
        <v>82</v>
      </c>
      <c r="M1" s="70"/>
      <c r="N1" s="70"/>
      <c r="O1" s="70"/>
      <c r="P1" s="70"/>
      <c r="Q1" s="70"/>
      <c r="R1" s="70"/>
      <c r="S1" s="70"/>
    </row>
    <row r="2" spans="1:19" ht="35.25" customHeight="1">
      <c r="A2" s="62" t="s">
        <v>1</v>
      </c>
      <c r="B2" s="53" t="s">
        <v>77</v>
      </c>
      <c r="C2" s="53"/>
      <c r="D2" s="53"/>
      <c r="E2" s="53" t="s">
        <v>78</v>
      </c>
      <c r="F2" s="53"/>
      <c r="G2" s="53"/>
      <c r="H2" s="54" t="s">
        <v>74</v>
      </c>
      <c r="I2" s="54"/>
      <c r="J2" s="55"/>
      <c r="L2" s="64" t="s">
        <v>79</v>
      </c>
      <c r="M2" s="64"/>
      <c r="N2" s="64"/>
      <c r="O2" s="64"/>
      <c r="P2" s="64"/>
      <c r="Q2" s="64"/>
      <c r="R2" s="65" t="s">
        <v>81</v>
      </c>
      <c r="S2" s="65"/>
    </row>
    <row r="3" spans="1:19" ht="15">
      <c r="A3" s="63"/>
      <c r="B3" s="1" t="s">
        <v>2</v>
      </c>
      <c r="C3" s="1" t="s">
        <v>3</v>
      </c>
      <c r="D3" s="1" t="s">
        <v>4</v>
      </c>
      <c r="E3" s="1" t="s">
        <v>2</v>
      </c>
      <c r="F3" s="1" t="s">
        <v>3</v>
      </c>
      <c r="G3" s="1" t="s">
        <v>4</v>
      </c>
      <c r="H3" s="1" t="s">
        <v>2</v>
      </c>
      <c r="I3" s="1" t="s">
        <v>3</v>
      </c>
      <c r="J3" s="2" t="s">
        <v>4</v>
      </c>
      <c r="L3" s="66">
        <v>2020</v>
      </c>
      <c r="M3" s="66"/>
      <c r="N3" s="66">
        <v>2021</v>
      </c>
      <c r="O3" s="66"/>
      <c r="P3" s="66" t="s">
        <v>80</v>
      </c>
      <c r="Q3" s="66"/>
      <c r="R3" s="65"/>
      <c r="S3" s="65"/>
    </row>
    <row r="4" spans="1:19" ht="15">
      <c r="A4" s="10" t="s">
        <v>5</v>
      </c>
      <c r="B4" s="3">
        <v>0</v>
      </c>
      <c r="C4" s="3">
        <v>0</v>
      </c>
      <c r="D4" s="3">
        <v>0</v>
      </c>
      <c r="E4" s="3">
        <v>0</v>
      </c>
      <c r="F4" s="3">
        <v>0</v>
      </c>
      <c r="G4" s="3">
        <v>0</v>
      </c>
      <c r="H4" s="4"/>
      <c r="I4" s="4"/>
      <c r="J4" s="5"/>
      <c r="L4" t="s">
        <v>2</v>
      </c>
      <c r="M4" t="s">
        <v>3</v>
      </c>
      <c r="N4" t="s">
        <v>2</v>
      </c>
      <c r="O4" t="s">
        <v>3</v>
      </c>
      <c r="P4" t="s">
        <v>2</v>
      </c>
      <c r="Q4" t="s">
        <v>3</v>
      </c>
      <c r="R4" t="s">
        <v>2</v>
      </c>
      <c r="S4" t="s">
        <v>3</v>
      </c>
    </row>
    <row r="5" spans="1:19" ht="15">
      <c r="A5" s="6" t="s">
        <v>69</v>
      </c>
      <c r="B5" s="7">
        <v>2360709</v>
      </c>
      <c r="C5" s="7">
        <v>7519008</v>
      </c>
      <c r="D5" s="7">
        <v>9879717</v>
      </c>
      <c r="E5" s="7">
        <v>882160</v>
      </c>
      <c r="F5" s="7">
        <v>2447328</v>
      </c>
      <c r="G5" s="7">
        <v>3329488</v>
      </c>
      <c r="H5" s="8">
        <f>+_xlfn.IFERROR(((E5-B5)/B5)*100,0)</f>
        <v>-62.631565347529076</v>
      </c>
      <c r="I5" s="8">
        <f>+_xlfn.IFERROR(((F5-C5)/C5)*100,0)</f>
        <v>-67.45145104247794</v>
      </c>
      <c r="J5" s="9">
        <f>+_xlfn.IFERROR(((G5-D5)/D5)*100,0)</f>
        <v>-66.29976344464119</v>
      </c>
      <c r="L5" s="67">
        <f>B5/2</f>
        <v>1180354.5</v>
      </c>
      <c r="M5" s="67">
        <f>C5/2</f>
        <v>3759504</v>
      </c>
      <c r="N5" s="67">
        <f>E5/2</f>
        <v>441080</v>
      </c>
      <c r="O5" s="67">
        <f>F5/2</f>
        <v>1223664</v>
      </c>
      <c r="P5" s="67">
        <f>N5-L5</f>
        <v>-739274.5</v>
      </c>
      <c r="Q5" s="67">
        <f>O5-M5</f>
        <v>-2535840</v>
      </c>
      <c r="R5" s="67">
        <f>N5/59</f>
        <v>7475.932203389831</v>
      </c>
      <c r="S5" s="67">
        <f>O5/59</f>
        <v>20740.06779661017</v>
      </c>
    </row>
    <row r="6" spans="1:19" ht="15">
      <c r="A6" s="10" t="s">
        <v>53</v>
      </c>
      <c r="B6" s="3">
        <v>3263079</v>
      </c>
      <c r="C6" s="3">
        <v>2268734</v>
      </c>
      <c r="D6" s="3">
        <v>5531813</v>
      </c>
      <c r="E6" s="3">
        <v>1846462</v>
      </c>
      <c r="F6" s="3">
        <v>743735</v>
      </c>
      <c r="G6" s="3">
        <v>2590197</v>
      </c>
      <c r="H6" s="4">
        <f aca="true" t="shared" si="0" ref="H6:H59">+_xlfn.IFERROR(((E6-B6)/B6)*100,0)</f>
        <v>-43.41350607815502</v>
      </c>
      <c r="I6" s="4">
        <f aca="true" t="shared" si="1" ref="I6:I59">+_xlfn.IFERROR(((F6-C6)/C6)*100,0)</f>
        <v>-67.21806082158595</v>
      </c>
      <c r="J6" s="5">
        <f aca="true" t="shared" si="2" ref="J6:J59">+_xlfn.IFERROR(((G6-D6)/D6)*100,0)</f>
        <v>-53.17634562122762</v>
      </c>
      <c r="L6" s="67">
        <f aca="true" t="shared" si="3" ref="L6:M61">B6/2</f>
        <v>1631539.5</v>
      </c>
      <c r="M6" s="67">
        <f t="shared" si="3"/>
        <v>1134367</v>
      </c>
      <c r="N6" s="67">
        <f aca="true" t="shared" si="4" ref="N6:O61">E6/2</f>
        <v>923231</v>
      </c>
      <c r="O6" s="67">
        <f t="shared" si="4"/>
        <v>371867.5</v>
      </c>
      <c r="P6" s="67">
        <f aca="true" t="shared" si="5" ref="P6:Q61">N6-L6</f>
        <v>-708308.5</v>
      </c>
      <c r="Q6" s="67">
        <f t="shared" si="5"/>
        <v>-762499.5</v>
      </c>
      <c r="R6" s="67">
        <f aca="true" t="shared" si="6" ref="R6:R59">N6/59</f>
        <v>15647.983050847457</v>
      </c>
      <c r="S6" s="67">
        <f aca="true" t="shared" si="7" ref="S6:S59">O6/59</f>
        <v>6302.838983050848</v>
      </c>
    </row>
    <row r="7" spans="1:19" ht="15">
      <c r="A7" s="6" t="s">
        <v>6</v>
      </c>
      <c r="B7" s="7">
        <v>1632206</v>
      </c>
      <c r="C7" s="7">
        <v>333090</v>
      </c>
      <c r="D7" s="7">
        <v>1965296</v>
      </c>
      <c r="E7" s="7">
        <v>605803</v>
      </c>
      <c r="F7" s="7">
        <v>51367</v>
      </c>
      <c r="G7" s="7">
        <v>657170</v>
      </c>
      <c r="H7" s="8">
        <f t="shared" si="0"/>
        <v>-62.8844030716711</v>
      </c>
      <c r="I7" s="8">
        <f t="shared" si="1"/>
        <v>-84.57864240895854</v>
      </c>
      <c r="J7" s="9">
        <f t="shared" si="2"/>
        <v>-66.56127117747148</v>
      </c>
      <c r="L7" s="67">
        <f t="shared" si="3"/>
        <v>816103</v>
      </c>
      <c r="M7" s="67">
        <f t="shared" si="3"/>
        <v>166545</v>
      </c>
      <c r="N7" s="67">
        <f t="shared" si="4"/>
        <v>302901.5</v>
      </c>
      <c r="O7" s="67">
        <f t="shared" si="4"/>
        <v>25683.5</v>
      </c>
      <c r="P7" s="67">
        <f t="shared" si="5"/>
        <v>-513201.5</v>
      </c>
      <c r="Q7" s="67">
        <f t="shared" si="5"/>
        <v>-140861.5</v>
      </c>
      <c r="R7" s="67">
        <f t="shared" si="6"/>
        <v>5133.923728813559</v>
      </c>
      <c r="S7" s="67">
        <f t="shared" si="7"/>
        <v>435.3135593220339</v>
      </c>
    </row>
    <row r="8" spans="1:19" ht="15">
      <c r="A8" s="10" t="s">
        <v>7</v>
      </c>
      <c r="B8" s="3">
        <v>1404652</v>
      </c>
      <c r="C8" s="3">
        <v>277666</v>
      </c>
      <c r="D8" s="3">
        <v>1682318</v>
      </c>
      <c r="E8" s="3">
        <v>636961</v>
      </c>
      <c r="F8" s="3">
        <v>39519</v>
      </c>
      <c r="G8" s="3">
        <v>676480</v>
      </c>
      <c r="H8" s="4">
        <f t="shared" si="0"/>
        <v>-54.65346576945749</v>
      </c>
      <c r="I8" s="4">
        <f t="shared" si="1"/>
        <v>-85.76743281496474</v>
      </c>
      <c r="J8" s="5">
        <f t="shared" si="2"/>
        <v>-59.78881519427362</v>
      </c>
      <c r="L8" s="67">
        <f t="shared" si="3"/>
        <v>702326</v>
      </c>
      <c r="M8" s="67">
        <f t="shared" si="3"/>
        <v>138833</v>
      </c>
      <c r="N8" s="67">
        <f t="shared" si="4"/>
        <v>318480.5</v>
      </c>
      <c r="O8" s="67">
        <f t="shared" si="4"/>
        <v>19759.5</v>
      </c>
      <c r="P8" s="67">
        <f t="shared" si="5"/>
        <v>-383845.5</v>
      </c>
      <c r="Q8" s="67">
        <f t="shared" si="5"/>
        <v>-119073.5</v>
      </c>
      <c r="R8" s="67">
        <f t="shared" si="6"/>
        <v>5397.974576271186</v>
      </c>
      <c r="S8" s="67">
        <f t="shared" si="7"/>
        <v>334.90677966101697</v>
      </c>
    </row>
    <row r="9" spans="1:19" ht="15">
      <c r="A9" s="6" t="s">
        <v>8</v>
      </c>
      <c r="B9" s="7">
        <v>1000502</v>
      </c>
      <c r="C9" s="7">
        <v>785813</v>
      </c>
      <c r="D9" s="7">
        <v>1786315</v>
      </c>
      <c r="E9" s="7">
        <v>397949</v>
      </c>
      <c r="F9" s="7">
        <v>188948</v>
      </c>
      <c r="G9" s="7">
        <v>586897</v>
      </c>
      <c r="H9" s="8">
        <f t="shared" si="0"/>
        <v>-60.22506701635779</v>
      </c>
      <c r="I9" s="8">
        <f t="shared" si="1"/>
        <v>-75.95509364187154</v>
      </c>
      <c r="J9" s="9">
        <f t="shared" si="2"/>
        <v>-67.14482048238972</v>
      </c>
      <c r="L9" s="67">
        <f t="shared" si="3"/>
        <v>500251</v>
      </c>
      <c r="M9" s="67">
        <f t="shared" si="3"/>
        <v>392906.5</v>
      </c>
      <c r="N9" s="67">
        <f t="shared" si="4"/>
        <v>198974.5</v>
      </c>
      <c r="O9" s="67">
        <f t="shared" si="4"/>
        <v>94474</v>
      </c>
      <c r="P9" s="67">
        <f t="shared" si="5"/>
        <v>-301276.5</v>
      </c>
      <c r="Q9" s="67">
        <f t="shared" si="5"/>
        <v>-298432.5</v>
      </c>
      <c r="R9" s="67">
        <f t="shared" si="6"/>
        <v>3372.4491525423728</v>
      </c>
      <c r="S9" s="67">
        <f t="shared" si="7"/>
        <v>1601.2542372881355</v>
      </c>
    </row>
    <row r="10" spans="1:19" ht="15">
      <c r="A10" s="10" t="s">
        <v>54</v>
      </c>
      <c r="B10" s="3">
        <v>52029</v>
      </c>
      <c r="C10" s="3">
        <v>7871</v>
      </c>
      <c r="D10" s="3">
        <v>59900</v>
      </c>
      <c r="E10" s="3">
        <v>26751</v>
      </c>
      <c r="F10" s="3">
        <v>9108</v>
      </c>
      <c r="G10" s="3">
        <v>35859</v>
      </c>
      <c r="H10" s="4">
        <f t="shared" si="0"/>
        <v>-48.58444329124143</v>
      </c>
      <c r="I10" s="4">
        <f t="shared" si="1"/>
        <v>15.715919197052472</v>
      </c>
      <c r="J10" s="5">
        <f t="shared" si="2"/>
        <v>-40.13522537562604</v>
      </c>
      <c r="L10" s="67">
        <f t="shared" si="3"/>
        <v>26014.5</v>
      </c>
      <c r="M10" s="67">
        <f t="shared" si="3"/>
        <v>3935.5</v>
      </c>
      <c r="N10" s="67">
        <f t="shared" si="4"/>
        <v>13375.5</v>
      </c>
      <c r="O10" s="67">
        <f t="shared" si="4"/>
        <v>4554</v>
      </c>
      <c r="P10" s="67">
        <f t="shared" si="5"/>
        <v>-12639</v>
      </c>
      <c r="Q10" s="67">
        <f t="shared" si="5"/>
        <v>618.5</v>
      </c>
      <c r="R10" s="67">
        <f t="shared" si="6"/>
        <v>226.70338983050848</v>
      </c>
      <c r="S10" s="67">
        <f t="shared" si="7"/>
        <v>77.1864406779661</v>
      </c>
    </row>
    <row r="11" spans="1:19" ht="15">
      <c r="A11" s="6" t="s">
        <v>9</v>
      </c>
      <c r="B11" s="7">
        <v>123459</v>
      </c>
      <c r="C11" s="7">
        <v>3482</v>
      </c>
      <c r="D11" s="7">
        <v>126941</v>
      </c>
      <c r="E11" s="7">
        <v>69197</v>
      </c>
      <c r="F11" s="7">
        <v>0</v>
      </c>
      <c r="G11" s="7">
        <v>69197</v>
      </c>
      <c r="H11" s="8">
        <f t="shared" si="0"/>
        <v>-43.951433269344484</v>
      </c>
      <c r="I11" s="8">
        <f t="shared" si="1"/>
        <v>-100</v>
      </c>
      <c r="J11" s="9">
        <f t="shared" si="2"/>
        <v>-45.4888491503927</v>
      </c>
      <c r="L11" s="67">
        <f t="shared" si="3"/>
        <v>61729.5</v>
      </c>
      <c r="M11" s="67">
        <f t="shared" si="3"/>
        <v>1741</v>
      </c>
      <c r="N11" s="67">
        <f t="shared" si="4"/>
        <v>34598.5</v>
      </c>
      <c r="O11" s="67">
        <f t="shared" si="4"/>
        <v>0</v>
      </c>
      <c r="P11" s="67">
        <f t="shared" si="5"/>
        <v>-27131</v>
      </c>
      <c r="Q11" s="67">
        <f t="shared" si="5"/>
        <v>-1741</v>
      </c>
      <c r="R11" s="67">
        <f t="shared" si="6"/>
        <v>586.4152542372881</v>
      </c>
      <c r="S11" s="67">
        <f t="shared" si="7"/>
        <v>0</v>
      </c>
    </row>
    <row r="12" spans="1:19" ht="15">
      <c r="A12" s="10" t="s">
        <v>10</v>
      </c>
      <c r="B12" s="3">
        <v>165806</v>
      </c>
      <c r="C12" s="3">
        <v>0</v>
      </c>
      <c r="D12" s="3">
        <v>165806</v>
      </c>
      <c r="E12" s="3">
        <v>91560</v>
      </c>
      <c r="F12" s="3">
        <v>0</v>
      </c>
      <c r="G12" s="3">
        <v>91560</v>
      </c>
      <c r="H12" s="4">
        <f t="shared" si="0"/>
        <v>-44.77883791901379</v>
      </c>
      <c r="I12" s="4">
        <f t="shared" si="1"/>
        <v>0</v>
      </c>
      <c r="J12" s="5">
        <f t="shared" si="2"/>
        <v>-44.77883791901379</v>
      </c>
      <c r="L12" s="67">
        <f t="shared" si="3"/>
        <v>82903</v>
      </c>
      <c r="M12" s="67">
        <f t="shared" si="3"/>
        <v>0</v>
      </c>
      <c r="N12" s="67">
        <f t="shared" si="4"/>
        <v>45780</v>
      </c>
      <c r="O12" s="67">
        <f t="shared" si="4"/>
        <v>0</v>
      </c>
      <c r="P12" s="67">
        <f t="shared" si="5"/>
        <v>-37123</v>
      </c>
      <c r="Q12" s="67">
        <f t="shared" si="5"/>
        <v>0</v>
      </c>
      <c r="R12" s="67">
        <f t="shared" si="6"/>
        <v>775.9322033898305</v>
      </c>
      <c r="S12" s="67">
        <f t="shared" si="7"/>
        <v>0</v>
      </c>
    </row>
    <row r="13" spans="1:19" ht="15">
      <c r="A13" s="6" t="s">
        <v>11</v>
      </c>
      <c r="B13" s="7">
        <v>696388</v>
      </c>
      <c r="C13" s="7">
        <v>101475</v>
      </c>
      <c r="D13" s="7">
        <v>797863</v>
      </c>
      <c r="E13" s="7">
        <v>337252</v>
      </c>
      <c r="F13" s="7">
        <v>9372</v>
      </c>
      <c r="G13" s="7">
        <v>346624</v>
      </c>
      <c r="H13" s="8">
        <f t="shared" si="0"/>
        <v>-51.57125050977329</v>
      </c>
      <c r="I13" s="8">
        <f t="shared" si="1"/>
        <v>-90.76422764227642</v>
      </c>
      <c r="J13" s="9">
        <f t="shared" si="2"/>
        <v>-56.555950081655624</v>
      </c>
      <c r="L13" s="67">
        <f t="shared" si="3"/>
        <v>348194</v>
      </c>
      <c r="M13" s="67">
        <f t="shared" si="3"/>
        <v>50737.5</v>
      </c>
      <c r="N13" s="67">
        <f t="shared" si="4"/>
        <v>168626</v>
      </c>
      <c r="O13" s="67">
        <f t="shared" si="4"/>
        <v>4686</v>
      </c>
      <c r="P13" s="67">
        <f t="shared" si="5"/>
        <v>-179568</v>
      </c>
      <c r="Q13" s="67">
        <f t="shared" si="5"/>
        <v>-46051.5</v>
      </c>
      <c r="R13" s="67">
        <f t="shared" si="6"/>
        <v>2858.0677966101694</v>
      </c>
      <c r="S13" s="67">
        <f t="shared" si="7"/>
        <v>79.42372881355932</v>
      </c>
    </row>
    <row r="14" spans="1:19" ht="15">
      <c r="A14" s="10" t="s">
        <v>12</v>
      </c>
      <c r="B14" s="3">
        <v>469389</v>
      </c>
      <c r="C14" s="3">
        <v>13910</v>
      </c>
      <c r="D14" s="3">
        <v>483299</v>
      </c>
      <c r="E14" s="3">
        <v>243262</v>
      </c>
      <c r="F14" s="3">
        <v>1246</v>
      </c>
      <c r="G14" s="3">
        <v>244508</v>
      </c>
      <c r="H14" s="4">
        <f t="shared" si="0"/>
        <v>-48.17475484086759</v>
      </c>
      <c r="I14" s="4">
        <f t="shared" si="1"/>
        <v>-91.04241552839683</v>
      </c>
      <c r="J14" s="5">
        <f t="shared" si="2"/>
        <v>-49.408544193139235</v>
      </c>
      <c r="L14" s="67">
        <f t="shared" si="3"/>
        <v>234694.5</v>
      </c>
      <c r="M14" s="67">
        <f t="shared" si="3"/>
        <v>6955</v>
      </c>
      <c r="N14" s="67">
        <f t="shared" si="4"/>
        <v>121631</v>
      </c>
      <c r="O14" s="67">
        <f t="shared" si="4"/>
        <v>623</v>
      </c>
      <c r="P14" s="67">
        <f t="shared" si="5"/>
        <v>-113063.5</v>
      </c>
      <c r="Q14" s="67">
        <f t="shared" si="5"/>
        <v>-6332</v>
      </c>
      <c r="R14" s="67">
        <f t="shared" si="6"/>
        <v>2061.5423728813557</v>
      </c>
      <c r="S14" s="67">
        <f t="shared" si="7"/>
        <v>10.559322033898304</v>
      </c>
    </row>
    <row r="15" spans="1:19" ht="15">
      <c r="A15" s="6" t="s">
        <v>13</v>
      </c>
      <c r="B15" s="7">
        <v>127429</v>
      </c>
      <c r="C15" s="7">
        <v>1151</v>
      </c>
      <c r="D15" s="7">
        <v>128580</v>
      </c>
      <c r="E15" s="7">
        <v>121051</v>
      </c>
      <c r="F15" s="7">
        <v>1741</v>
      </c>
      <c r="G15" s="7">
        <v>122792</v>
      </c>
      <c r="H15" s="8">
        <f t="shared" si="0"/>
        <v>-5.0051401172417584</v>
      </c>
      <c r="I15" s="8">
        <f t="shared" si="1"/>
        <v>51.25977410947002</v>
      </c>
      <c r="J15" s="9">
        <f t="shared" si="2"/>
        <v>-4.501477679265826</v>
      </c>
      <c r="L15" s="67">
        <f t="shared" si="3"/>
        <v>63714.5</v>
      </c>
      <c r="M15" s="67">
        <f t="shared" si="3"/>
        <v>575.5</v>
      </c>
      <c r="N15" s="67">
        <f t="shared" si="4"/>
        <v>60525.5</v>
      </c>
      <c r="O15" s="67">
        <f t="shared" si="4"/>
        <v>870.5</v>
      </c>
      <c r="P15" s="67">
        <f t="shared" si="5"/>
        <v>-3189</v>
      </c>
      <c r="Q15" s="67">
        <f t="shared" si="5"/>
        <v>295</v>
      </c>
      <c r="R15" s="67">
        <f t="shared" si="6"/>
        <v>1025.8559322033898</v>
      </c>
      <c r="S15" s="67">
        <f t="shared" si="7"/>
        <v>14.754237288135593</v>
      </c>
    </row>
    <row r="16" spans="1:19" ht="15">
      <c r="A16" s="10" t="s">
        <v>14</v>
      </c>
      <c r="B16" s="3">
        <v>374410</v>
      </c>
      <c r="C16" s="3">
        <v>54349</v>
      </c>
      <c r="D16" s="3">
        <v>428759</v>
      </c>
      <c r="E16" s="3">
        <v>191481</v>
      </c>
      <c r="F16" s="3">
        <v>1277</v>
      </c>
      <c r="G16" s="3">
        <v>192758</v>
      </c>
      <c r="H16" s="4">
        <f t="shared" si="0"/>
        <v>-48.857936486739135</v>
      </c>
      <c r="I16" s="4">
        <f t="shared" si="1"/>
        <v>-97.65037075199176</v>
      </c>
      <c r="J16" s="5">
        <f t="shared" si="2"/>
        <v>-55.04280959699971</v>
      </c>
      <c r="L16" s="67">
        <f t="shared" si="3"/>
        <v>187205</v>
      </c>
      <c r="M16" s="67">
        <f t="shared" si="3"/>
        <v>27174.5</v>
      </c>
      <c r="N16" s="67">
        <f t="shared" si="4"/>
        <v>95740.5</v>
      </c>
      <c r="O16" s="67">
        <f t="shared" si="4"/>
        <v>638.5</v>
      </c>
      <c r="P16" s="67">
        <f t="shared" si="5"/>
        <v>-91464.5</v>
      </c>
      <c r="Q16" s="67">
        <f t="shared" si="5"/>
        <v>-26536</v>
      </c>
      <c r="R16" s="67">
        <f t="shared" si="6"/>
        <v>1622.7203389830509</v>
      </c>
      <c r="S16" s="67">
        <f t="shared" si="7"/>
        <v>10.822033898305085</v>
      </c>
    </row>
    <row r="17" spans="1:19" ht="15">
      <c r="A17" s="6" t="s">
        <v>15</v>
      </c>
      <c r="B17" s="7">
        <v>39153</v>
      </c>
      <c r="C17" s="7">
        <v>716</v>
      </c>
      <c r="D17" s="7">
        <v>39869</v>
      </c>
      <c r="E17" s="7">
        <v>17059</v>
      </c>
      <c r="F17" s="7">
        <v>0</v>
      </c>
      <c r="G17" s="7">
        <v>17059</v>
      </c>
      <c r="H17" s="8">
        <f t="shared" si="0"/>
        <v>-56.42990320026563</v>
      </c>
      <c r="I17" s="8">
        <f t="shared" si="1"/>
        <v>-100</v>
      </c>
      <c r="J17" s="9">
        <f t="shared" si="2"/>
        <v>-57.21237051343149</v>
      </c>
      <c r="L17" s="67">
        <f t="shared" si="3"/>
        <v>19576.5</v>
      </c>
      <c r="M17" s="67">
        <f t="shared" si="3"/>
        <v>358</v>
      </c>
      <c r="N17" s="67">
        <f t="shared" si="4"/>
        <v>8529.5</v>
      </c>
      <c r="O17" s="67">
        <f t="shared" si="4"/>
        <v>0</v>
      </c>
      <c r="P17" s="67">
        <f t="shared" si="5"/>
        <v>-11047</v>
      </c>
      <c r="Q17" s="67">
        <f t="shared" si="5"/>
        <v>-358</v>
      </c>
      <c r="R17" s="67">
        <f t="shared" si="6"/>
        <v>144.5677966101695</v>
      </c>
      <c r="S17" s="67">
        <f t="shared" si="7"/>
        <v>0</v>
      </c>
    </row>
    <row r="18" spans="1:19" ht="15">
      <c r="A18" s="10" t="s">
        <v>16</v>
      </c>
      <c r="B18" s="3">
        <v>48752</v>
      </c>
      <c r="C18" s="3">
        <v>0</v>
      </c>
      <c r="D18" s="3">
        <v>48752</v>
      </c>
      <c r="E18" s="3">
        <v>29808</v>
      </c>
      <c r="F18" s="3">
        <v>0</v>
      </c>
      <c r="G18" s="3">
        <v>29808</v>
      </c>
      <c r="H18" s="4">
        <f t="shared" si="0"/>
        <v>-38.85789300951756</v>
      </c>
      <c r="I18" s="4">
        <f t="shared" si="1"/>
        <v>0</v>
      </c>
      <c r="J18" s="5">
        <f t="shared" si="2"/>
        <v>-38.85789300951756</v>
      </c>
      <c r="L18" s="67">
        <f t="shared" si="3"/>
        <v>24376</v>
      </c>
      <c r="M18" s="67">
        <f t="shared" si="3"/>
        <v>0</v>
      </c>
      <c r="N18" s="67">
        <f t="shared" si="4"/>
        <v>14904</v>
      </c>
      <c r="O18" s="67">
        <f t="shared" si="4"/>
        <v>0</v>
      </c>
      <c r="P18" s="67">
        <f t="shared" si="5"/>
        <v>-9472</v>
      </c>
      <c r="Q18" s="67">
        <f t="shared" si="5"/>
        <v>0</v>
      </c>
      <c r="R18" s="67">
        <f t="shared" si="6"/>
        <v>252.61016949152543</v>
      </c>
      <c r="S18" s="67">
        <f t="shared" si="7"/>
        <v>0</v>
      </c>
    </row>
    <row r="19" spans="1:19" ht="15">
      <c r="A19" s="6" t="s">
        <v>17</v>
      </c>
      <c r="B19" s="7">
        <v>26260</v>
      </c>
      <c r="C19" s="7">
        <v>1897</v>
      </c>
      <c r="D19" s="7">
        <v>28157</v>
      </c>
      <c r="E19" s="7">
        <v>10644</v>
      </c>
      <c r="F19" s="7">
        <v>0</v>
      </c>
      <c r="G19" s="7">
        <v>10644</v>
      </c>
      <c r="H19" s="8">
        <f t="shared" si="0"/>
        <v>-59.46686976389947</v>
      </c>
      <c r="I19" s="8">
        <f t="shared" si="1"/>
        <v>-100</v>
      </c>
      <c r="J19" s="9">
        <f t="shared" si="2"/>
        <v>-62.197677309372445</v>
      </c>
      <c r="L19" s="67">
        <f t="shared" si="3"/>
        <v>13130</v>
      </c>
      <c r="M19" s="67">
        <f t="shared" si="3"/>
        <v>948.5</v>
      </c>
      <c r="N19" s="67">
        <f t="shared" si="4"/>
        <v>5322</v>
      </c>
      <c r="O19" s="67">
        <f t="shared" si="4"/>
        <v>0</v>
      </c>
      <c r="P19" s="67">
        <f t="shared" si="5"/>
        <v>-7808</v>
      </c>
      <c r="Q19" s="67">
        <f t="shared" si="5"/>
        <v>-948.5</v>
      </c>
      <c r="R19" s="67">
        <f t="shared" si="6"/>
        <v>90.20338983050847</v>
      </c>
      <c r="S19" s="67">
        <f t="shared" si="7"/>
        <v>0</v>
      </c>
    </row>
    <row r="20" spans="1:19" ht="15">
      <c r="A20" s="10" t="s">
        <v>55</v>
      </c>
      <c r="B20" s="3">
        <v>0</v>
      </c>
      <c r="C20" s="3">
        <v>0</v>
      </c>
      <c r="D20" s="3">
        <v>0</v>
      </c>
      <c r="E20" s="3">
        <v>0</v>
      </c>
      <c r="F20" s="3">
        <v>0</v>
      </c>
      <c r="G20" s="3">
        <v>0</v>
      </c>
      <c r="H20" s="4">
        <f t="shared" si="0"/>
        <v>0</v>
      </c>
      <c r="I20" s="4">
        <f t="shared" si="1"/>
        <v>0</v>
      </c>
      <c r="J20" s="5">
        <f t="shared" si="2"/>
        <v>0</v>
      </c>
      <c r="L20" s="67">
        <f t="shared" si="3"/>
        <v>0</v>
      </c>
      <c r="M20" s="67">
        <f t="shared" si="3"/>
        <v>0</v>
      </c>
      <c r="N20" s="67">
        <f t="shared" si="4"/>
        <v>0</v>
      </c>
      <c r="O20" s="67">
        <f t="shared" si="4"/>
        <v>0</v>
      </c>
      <c r="P20" s="67">
        <f t="shared" si="5"/>
        <v>0</v>
      </c>
      <c r="Q20" s="67">
        <f t="shared" si="5"/>
        <v>0</v>
      </c>
      <c r="R20" s="67">
        <f t="shared" si="6"/>
        <v>0</v>
      </c>
      <c r="S20" s="67">
        <f t="shared" si="7"/>
        <v>0</v>
      </c>
    </row>
    <row r="21" spans="1:19" ht="15">
      <c r="A21" s="6" t="s">
        <v>18</v>
      </c>
      <c r="B21" s="7">
        <v>26003</v>
      </c>
      <c r="C21" s="7">
        <v>1655</v>
      </c>
      <c r="D21" s="7">
        <v>27658</v>
      </c>
      <c r="E21" s="7">
        <v>14296</v>
      </c>
      <c r="F21" s="7">
        <v>0</v>
      </c>
      <c r="G21" s="7">
        <v>14296</v>
      </c>
      <c r="H21" s="8">
        <f t="shared" si="0"/>
        <v>-45.0217282621236</v>
      </c>
      <c r="I21" s="8">
        <f t="shared" si="1"/>
        <v>-100</v>
      </c>
      <c r="J21" s="9">
        <f t="shared" si="2"/>
        <v>-48.31151927109697</v>
      </c>
      <c r="L21" s="67">
        <f t="shared" si="3"/>
        <v>13001.5</v>
      </c>
      <c r="M21" s="67">
        <f t="shared" si="3"/>
        <v>827.5</v>
      </c>
      <c r="N21" s="67">
        <f t="shared" si="4"/>
        <v>7148</v>
      </c>
      <c r="O21" s="67">
        <f t="shared" si="4"/>
        <v>0</v>
      </c>
      <c r="P21" s="67">
        <f t="shared" si="5"/>
        <v>-5853.5</v>
      </c>
      <c r="Q21" s="67">
        <f t="shared" si="5"/>
        <v>-827.5</v>
      </c>
      <c r="R21" s="67">
        <f t="shared" si="6"/>
        <v>121.15254237288136</v>
      </c>
      <c r="S21" s="67">
        <f t="shared" si="7"/>
        <v>0</v>
      </c>
    </row>
    <row r="22" spans="1:19" ht="15">
      <c r="A22" s="10" t="s">
        <v>19</v>
      </c>
      <c r="B22" s="3">
        <v>0</v>
      </c>
      <c r="C22" s="3">
        <v>0</v>
      </c>
      <c r="D22" s="3">
        <v>0</v>
      </c>
      <c r="E22" s="3">
        <v>0</v>
      </c>
      <c r="F22" s="3">
        <v>0</v>
      </c>
      <c r="G22" s="3">
        <v>0</v>
      </c>
      <c r="H22" s="4">
        <f t="shared" si="0"/>
        <v>0</v>
      </c>
      <c r="I22" s="4">
        <f t="shared" si="1"/>
        <v>0</v>
      </c>
      <c r="J22" s="5">
        <f t="shared" si="2"/>
        <v>0</v>
      </c>
      <c r="L22" s="67">
        <f t="shared" si="3"/>
        <v>0</v>
      </c>
      <c r="M22" s="67">
        <f t="shared" si="3"/>
        <v>0</v>
      </c>
      <c r="N22" s="67">
        <f t="shared" si="4"/>
        <v>0</v>
      </c>
      <c r="O22" s="67">
        <f t="shared" si="4"/>
        <v>0</v>
      </c>
      <c r="P22" s="67">
        <f t="shared" si="5"/>
        <v>0</v>
      </c>
      <c r="Q22" s="67">
        <f t="shared" si="5"/>
        <v>0</v>
      </c>
      <c r="R22" s="67">
        <f t="shared" si="6"/>
        <v>0</v>
      </c>
      <c r="S22" s="67">
        <f t="shared" si="7"/>
        <v>0</v>
      </c>
    </row>
    <row r="23" spans="1:19" ht="15">
      <c r="A23" s="6" t="s">
        <v>20</v>
      </c>
      <c r="B23" s="7">
        <v>83801</v>
      </c>
      <c r="C23" s="7">
        <v>699</v>
      </c>
      <c r="D23" s="7">
        <v>84500</v>
      </c>
      <c r="E23" s="7">
        <v>72547</v>
      </c>
      <c r="F23" s="7">
        <v>0</v>
      </c>
      <c r="G23" s="7">
        <v>72547</v>
      </c>
      <c r="H23" s="8">
        <f t="shared" si="0"/>
        <v>-13.42943401630052</v>
      </c>
      <c r="I23" s="8">
        <f t="shared" si="1"/>
        <v>-100</v>
      </c>
      <c r="J23" s="9">
        <f t="shared" si="2"/>
        <v>-14.145562130177513</v>
      </c>
      <c r="L23" s="67">
        <f t="shared" si="3"/>
        <v>41900.5</v>
      </c>
      <c r="M23" s="67">
        <f t="shared" si="3"/>
        <v>349.5</v>
      </c>
      <c r="N23" s="67">
        <f t="shared" si="4"/>
        <v>36273.5</v>
      </c>
      <c r="O23" s="67">
        <f t="shared" si="4"/>
        <v>0</v>
      </c>
      <c r="P23" s="67">
        <f t="shared" si="5"/>
        <v>-5627</v>
      </c>
      <c r="Q23" s="67">
        <f t="shared" si="5"/>
        <v>-349.5</v>
      </c>
      <c r="R23" s="67">
        <f t="shared" si="6"/>
        <v>614.8050847457627</v>
      </c>
      <c r="S23" s="67">
        <f t="shared" si="7"/>
        <v>0</v>
      </c>
    </row>
    <row r="24" spans="1:19" ht="15">
      <c r="A24" s="10" t="s">
        <v>21</v>
      </c>
      <c r="B24" s="3">
        <v>34390</v>
      </c>
      <c r="C24" s="3">
        <v>0</v>
      </c>
      <c r="D24" s="3">
        <v>34390</v>
      </c>
      <c r="E24" s="3">
        <v>18933</v>
      </c>
      <c r="F24" s="3">
        <v>0</v>
      </c>
      <c r="G24" s="3">
        <v>18933</v>
      </c>
      <c r="H24" s="4">
        <f t="shared" si="0"/>
        <v>-44.946205292236115</v>
      </c>
      <c r="I24" s="4">
        <f t="shared" si="1"/>
        <v>0</v>
      </c>
      <c r="J24" s="5">
        <f t="shared" si="2"/>
        <v>-44.946205292236115</v>
      </c>
      <c r="L24" s="67">
        <f t="shared" si="3"/>
        <v>17195</v>
      </c>
      <c r="M24" s="67">
        <f t="shared" si="3"/>
        <v>0</v>
      </c>
      <c r="N24" s="67">
        <f t="shared" si="4"/>
        <v>9466.5</v>
      </c>
      <c r="O24" s="67">
        <f t="shared" si="4"/>
        <v>0</v>
      </c>
      <c r="P24" s="67">
        <f t="shared" si="5"/>
        <v>-7728.5</v>
      </c>
      <c r="Q24" s="67">
        <f t="shared" si="5"/>
        <v>0</v>
      </c>
      <c r="R24" s="67">
        <f t="shared" si="6"/>
        <v>160.44915254237287</v>
      </c>
      <c r="S24" s="67">
        <f t="shared" si="7"/>
        <v>0</v>
      </c>
    </row>
    <row r="25" spans="1:19" ht="15">
      <c r="A25" s="6" t="s">
        <v>22</v>
      </c>
      <c r="B25" s="7">
        <v>36203</v>
      </c>
      <c r="C25" s="7">
        <v>8265</v>
      </c>
      <c r="D25" s="7">
        <v>44468</v>
      </c>
      <c r="E25" s="7">
        <v>100</v>
      </c>
      <c r="F25" s="7">
        <v>0</v>
      </c>
      <c r="G25" s="7">
        <v>100</v>
      </c>
      <c r="H25" s="8">
        <f t="shared" si="0"/>
        <v>-99.72377979725438</v>
      </c>
      <c r="I25" s="8">
        <f t="shared" si="1"/>
        <v>-100</v>
      </c>
      <c r="J25" s="9">
        <f t="shared" si="2"/>
        <v>-99.77511918683099</v>
      </c>
      <c r="L25" s="67">
        <f t="shared" si="3"/>
        <v>18101.5</v>
      </c>
      <c r="M25" s="67">
        <f t="shared" si="3"/>
        <v>4132.5</v>
      </c>
      <c r="N25" s="67">
        <f t="shared" si="4"/>
        <v>50</v>
      </c>
      <c r="O25" s="67">
        <f t="shared" si="4"/>
        <v>0</v>
      </c>
      <c r="P25" s="67">
        <f t="shared" si="5"/>
        <v>-18051.5</v>
      </c>
      <c r="Q25" s="67">
        <f t="shared" si="5"/>
        <v>-4132.5</v>
      </c>
      <c r="R25" s="67">
        <f t="shared" si="6"/>
        <v>0.847457627118644</v>
      </c>
      <c r="S25" s="67">
        <f t="shared" si="7"/>
        <v>0</v>
      </c>
    </row>
    <row r="26" spans="1:19" ht="15">
      <c r="A26" s="10" t="s">
        <v>23</v>
      </c>
      <c r="B26" s="3">
        <v>16426</v>
      </c>
      <c r="C26" s="3">
        <v>933</v>
      </c>
      <c r="D26" s="3">
        <v>17359</v>
      </c>
      <c r="E26" s="3">
        <v>6009</v>
      </c>
      <c r="F26" s="3">
        <v>0</v>
      </c>
      <c r="G26" s="3">
        <v>6009</v>
      </c>
      <c r="H26" s="4">
        <f t="shared" si="0"/>
        <v>-63.41775234384512</v>
      </c>
      <c r="I26" s="4">
        <f t="shared" si="1"/>
        <v>-100</v>
      </c>
      <c r="J26" s="5">
        <f t="shared" si="2"/>
        <v>-65.38395068840371</v>
      </c>
      <c r="L26" s="67">
        <f t="shared" si="3"/>
        <v>8213</v>
      </c>
      <c r="M26" s="67">
        <f t="shared" si="3"/>
        <v>466.5</v>
      </c>
      <c r="N26" s="67">
        <f t="shared" si="4"/>
        <v>3004.5</v>
      </c>
      <c r="O26" s="67">
        <f t="shared" si="4"/>
        <v>0</v>
      </c>
      <c r="P26" s="67">
        <f t="shared" si="5"/>
        <v>-5208.5</v>
      </c>
      <c r="Q26" s="67">
        <f t="shared" si="5"/>
        <v>-466.5</v>
      </c>
      <c r="R26" s="67">
        <f t="shared" si="6"/>
        <v>50.92372881355932</v>
      </c>
      <c r="S26" s="67">
        <f t="shared" si="7"/>
        <v>0</v>
      </c>
    </row>
    <row r="27" spans="1:19" ht="15">
      <c r="A27" s="6" t="s">
        <v>24</v>
      </c>
      <c r="B27" s="7">
        <v>0</v>
      </c>
      <c r="C27" s="7">
        <v>0</v>
      </c>
      <c r="D27" s="7">
        <v>0</v>
      </c>
      <c r="E27" s="7">
        <v>0</v>
      </c>
      <c r="F27" s="7">
        <v>0</v>
      </c>
      <c r="G27" s="7">
        <v>0</v>
      </c>
      <c r="H27" s="8">
        <f t="shared" si="0"/>
        <v>0</v>
      </c>
      <c r="I27" s="8">
        <f t="shared" si="1"/>
        <v>0</v>
      </c>
      <c r="J27" s="9">
        <f t="shared" si="2"/>
        <v>0</v>
      </c>
      <c r="L27" s="67">
        <f t="shared" si="3"/>
        <v>0</v>
      </c>
      <c r="M27" s="67">
        <f t="shared" si="3"/>
        <v>0</v>
      </c>
      <c r="N27" s="67">
        <f t="shared" si="4"/>
        <v>0</v>
      </c>
      <c r="O27" s="67">
        <f t="shared" si="4"/>
        <v>0</v>
      </c>
      <c r="P27" s="67">
        <f t="shared" si="5"/>
        <v>0</v>
      </c>
      <c r="Q27" s="67">
        <f t="shared" si="5"/>
        <v>0</v>
      </c>
      <c r="R27" s="67">
        <f t="shared" si="6"/>
        <v>0</v>
      </c>
      <c r="S27" s="67">
        <f t="shared" si="7"/>
        <v>0</v>
      </c>
    </row>
    <row r="28" spans="1:19" ht="15">
      <c r="A28" s="10" t="s">
        <v>25</v>
      </c>
      <c r="B28" s="3">
        <v>91619</v>
      </c>
      <c r="C28" s="3">
        <v>5735</v>
      </c>
      <c r="D28" s="3">
        <v>97354</v>
      </c>
      <c r="E28" s="3">
        <v>28492</v>
      </c>
      <c r="F28" s="3">
        <v>732</v>
      </c>
      <c r="G28" s="3">
        <v>29224</v>
      </c>
      <c r="H28" s="4">
        <f t="shared" si="0"/>
        <v>-68.90164703827809</v>
      </c>
      <c r="I28" s="4">
        <f t="shared" si="1"/>
        <v>-87.2362685265911</v>
      </c>
      <c r="J28" s="5">
        <f t="shared" si="2"/>
        <v>-69.98171621094151</v>
      </c>
      <c r="L28" s="67">
        <f t="shared" si="3"/>
        <v>45809.5</v>
      </c>
      <c r="M28" s="67">
        <f t="shared" si="3"/>
        <v>2867.5</v>
      </c>
      <c r="N28" s="67">
        <f t="shared" si="4"/>
        <v>14246</v>
      </c>
      <c r="O28" s="67">
        <f t="shared" si="4"/>
        <v>366</v>
      </c>
      <c r="P28" s="67">
        <f t="shared" si="5"/>
        <v>-31563.5</v>
      </c>
      <c r="Q28" s="67">
        <f t="shared" si="5"/>
        <v>-2501.5</v>
      </c>
      <c r="R28" s="67">
        <f t="shared" si="6"/>
        <v>241.45762711864407</v>
      </c>
      <c r="S28" s="67">
        <f t="shared" si="7"/>
        <v>6.203389830508475</v>
      </c>
    </row>
    <row r="29" spans="1:19" ht="15">
      <c r="A29" s="6" t="s">
        <v>26</v>
      </c>
      <c r="B29" s="7">
        <v>286527</v>
      </c>
      <c r="C29" s="7">
        <v>6777</v>
      </c>
      <c r="D29" s="7">
        <v>293304</v>
      </c>
      <c r="E29" s="7">
        <v>180577</v>
      </c>
      <c r="F29" s="7">
        <v>0</v>
      </c>
      <c r="G29" s="7">
        <v>180577</v>
      </c>
      <c r="H29" s="8">
        <f t="shared" si="0"/>
        <v>-36.97731801889525</v>
      </c>
      <c r="I29" s="8">
        <f t="shared" si="1"/>
        <v>-100</v>
      </c>
      <c r="J29" s="9">
        <f t="shared" si="2"/>
        <v>-38.43350244115321</v>
      </c>
      <c r="L29" s="67">
        <f t="shared" si="3"/>
        <v>143263.5</v>
      </c>
      <c r="M29" s="67">
        <f t="shared" si="3"/>
        <v>3388.5</v>
      </c>
      <c r="N29" s="67">
        <f t="shared" si="4"/>
        <v>90288.5</v>
      </c>
      <c r="O29" s="67">
        <f t="shared" si="4"/>
        <v>0</v>
      </c>
      <c r="P29" s="67">
        <f t="shared" si="5"/>
        <v>-52975</v>
      </c>
      <c r="Q29" s="67">
        <f t="shared" si="5"/>
        <v>-3388.5</v>
      </c>
      <c r="R29" s="67">
        <f t="shared" si="6"/>
        <v>1530.3135593220338</v>
      </c>
      <c r="S29" s="67">
        <f t="shared" si="7"/>
        <v>0</v>
      </c>
    </row>
    <row r="30" spans="1:19" ht="15">
      <c r="A30" s="10" t="s">
        <v>27</v>
      </c>
      <c r="B30" s="3">
        <v>148363</v>
      </c>
      <c r="C30" s="3">
        <v>2470</v>
      </c>
      <c r="D30" s="3">
        <v>150833</v>
      </c>
      <c r="E30" s="3">
        <v>73786</v>
      </c>
      <c r="F30" s="3">
        <v>0</v>
      </c>
      <c r="G30" s="3">
        <v>73786</v>
      </c>
      <c r="H30" s="4">
        <f t="shared" si="0"/>
        <v>-50.266575898303486</v>
      </c>
      <c r="I30" s="4">
        <f t="shared" si="1"/>
        <v>-100</v>
      </c>
      <c r="J30" s="5">
        <f t="shared" si="2"/>
        <v>-51.08099686408146</v>
      </c>
      <c r="L30" s="67">
        <f t="shared" si="3"/>
        <v>74181.5</v>
      </c>
      <c r="M30" s="67">
        <f t="shared" si="3"/>
        <v>1235</v>
      </c>
      <c r="N30" s="67">
        <f t="shared" si="4"/>
        <v>36893</v>
      </c>
      <c r="O30" s="67">
        <f t="shared" si="4"/>
        <v>0</v>
      </c>
      <c r="P30" s="67">
        <f t="shared" si="5"/>
        <v>-37288.5</v>
      </c>
      <c r="Q30" s="67">
        <f t="shared" si="5"/>
        <v>-1235</v>
      </c>
      <c r="R30" s="67">
        <f t="shared" si="6"/>
        <v>625.3050847457627</v>
      </c>
      <c r="S30" s="67">
        <f t="shared" si="7"/>
        <v>0</v>
      </c>
    </row>
    <row r="31" spans="1:19" ht="15">
      <c r="A31" s="6" t="s">
        <v>28</v>
      </c>
      <c r="B31" s="7">
        <v>64914</v>
      </c>
      <c r="C31" s="7">
        <v>386</v>
      </c>
      <c r="D31" s="7">
        <v>65300</v>
      </c>
      <c r="E31" s="7">
        <v>32251</v>
      </c>
      <c r="F31" s="7">
        <v>0</v>
      </c>
      <c r="G31" s="7">
        <v>32251</v>
      </c>
      <c r="H31" s="8">
        <f t="shared" si="0"/>
        <v>-50.3173429460517</v>
      </c>
      <c r="I31" s="8">
        <f t="shared" si="1"/>
        <v>-100</v>
      </c>
      <c r="J31" s="9">
        <f t="shared" si="2"/>
        <v>-50.611026033690656</v>
      </c>
      <c r="L31" s="67">
        <f t="shared" si="3"/>
        <v>32457</v>
      </c>
      <c r="M31" s="67">
        <f t="shared" si="3"/>
        <v>193</v>
      </c>
      <c r="N31" s="67">
        <f t="shared" si="4"/>
        <v>16125.5</v>
      </c>
      <c r="O31" s="67">
        <f t="shared" si="4"/>
        <v>0</v>
      </c>
      <c r="P31" s="67">
        <f t="shared" si="5"/>
        <v>-16331.5</v>
      </c>
      <c r="Q31" s="67">
        <f t="shared" si="5"/>
        <v>-193</v>
      </c>
      <c r="R31" s="67">
        <f t="shared" si="6"/>
        <v>273.3135593220339</v>
      </c>
      <c r="S31" s="67">
        <f t="shared" si="7"/>
        <v>0</v>
      </c>
    </row>
    <row r="32" spans="1:19" ht="15">
      <c r="A32" s="10" t="s">
        <v>56</v>
      </c>
      <c r="B32" s="3">
        <v>0</v>
      </c>
      <c r="C32" s="3">
        <v>9759</v>
      </c>
      <c r="D32" s="3">
        <v>9759</v>
      </c>
      <c r="E32" s="3">
        <v>91</v>
      </c>
      <c r="F32" s="3">
        <v>3423</v>
      </c>
      <c r="G32" s="3">
        <v>3514</v>
      </c>
      <c r="H32" s="4">
        <f t="shared" si="0"/>
        <v>0</v>
      </c>
      <c r="I32" s="4">
        <f t="shared" si="1"/>
        <v>-64.92468490624039</v>
      </c>
      <c r="J32" s="5">
        <f t="shared" si="2"/>
        <v>-63.99221231683574</v>
      </c>
      <c r="L32" s="67">
        <f t="shared" si="3"/>
        <v>0</v>
      </c>
      <c r="M32" s="67">
        <f t="shared" si="3"/>
        <v>4879.5</v>
      </c>
      <c r="N32" s="67">
        <f t="shared" si="4"/>
        <v>45.5</v>
      </c>
      <c r="O32" s="67">
        <f t="shared" si="4"/>
        <v>1711.5</v>
      </c>
      <c r="P32" s="67">
        <f t="shared" si="5"/>
        <v>45.5</v>
      </c>
      <c r="Q32" s="67">
        <f t="shared" si="5"/>
        <v>-3168</v>
      </c>
      <c r="R32" s="67">
        <f t="shared" si="6"/>
        <v>0.7711864406779662</v>
      </c>
      <c r="S32" s="67">
        <f t="shared" si="7"/>
        <v>29.008474576271187</v>
      </c>
    </row>
    <row r="33" spans="1:19" ht="15">
      <c r="A33" s="6" t="s">
        <v>68</v>
      </c>
      <c r="B33" s="7">
        <v>9298</v>
      </c>
      <c r="C33" s="7">
        <v>0</v>
      </c>
      <c r="D33" s="7">
        <v>9298</v>
      </c>
      <c r="E33" s="7">
        <v>6705</v>
      </c>
      <c r="F33" s="7">
        <v>0</v>
      </c>
      <c r="G33" s="7">
        <v>6705</v>
      </c>
      <c r="H33" s="8">
        <f t="shared" si="0"/>
        <v>-27.887717788771777</v>
      </c>
      <c r="I33" s="8">
        <f t="shared" si="1"/>
        <v>0</v>
      </c>
      <c r="J33" s="9">
        <f t="shared" si="2"/>
        <v>-27.887717788771777</v>
      </c>
      <c r="L33" s="67">
        <f t="shared" si="3"/>
        <v>4649</v>
      </c>
      <c r="M33" s="67">
        <f t="shared" si="3"/>
        <v>0</v>
      </c>
      <c r="N33" s="67">
        <f t="shared" si="4"/>
        <v>3352.5</v>
      </c>
      <c r="O33" s="67">
        <f t="shared" si="4"/>
        <v>0</v>
      </c>
      <c r="P33" s="67">
        <f t="shared" si="5"/>
        <v>-1296.5</v>
      </c>
      <c r="Q33" s="67">
        <f t="shared" si="5"/>
        <v>0</v>
      </c>
      <c r="R33" s="67">
        <f t="shared" si="6"/>
        <v>56.82203389830509</v>
      </c>
      <c r="S33" s="67">
        <f t="shared" si="7"/>
        <v>0</v>
      </c>
    </row>
    <row r="34" spans="1:19" ht="15">
      <c r="A34" s="10" t="s">
        <v>29</v>
      </c>
      <c r="B34" s="3">
        <v>165578</v>
      </c>
      <c r="C34" s="3">
        <v>38019</v>
      </c>
      <c r="D34" s="3">
        <v>203597</v>
      </c>
      <c r="E34" s="3">
        <v>93901</v>
      </c>
      <c r="F34" s="3">
        <v>2202</v>
      </c>
      <c r="G34" s="3">
        <v>96103</v>
      </c>
      <c r="H34" s="4">
        <f t="shared" si="0"/>
        <v>-43.288963509645</v>
      </c>
      <c r="I34" s="4">
        <f t="shared" si="1"/>
        <v>-94.20815907835556</v>
      </c>
      <c r="J34" s="5">
        <f t="shared" si="2"/>
        <v>-52.797438076199555</v>
      </c>
      <c r="L34" s="67">
        <f t="shared" si="3"/>
        <v>82789</v>
      </c>
      <c r="M34" s="67">
        <f t="shared" si="3"/>
        <v>19009.5</v>
      </c>
      <c r="N34" s="67">
        <f t="shared" si="4"/>
        <v>46950.5</v>
      </c>
      <c r="O34" s="67">
        <f t="shared" si="4"/>
        <v>1101</v>
      </c>
      <c r="P34" s="67">
        <f t="shared" si="5"/>
        <v>-35838.5</v>
      </c>
      <c r="Q34" s="67">
        <f t="shared" si="5"/>
        <v>-17908.5</v>
      </c>
      <c r="R34" s="67">
        <f t="shared" si="6"/>
        <v>795.771186440678</v>
      </c>
      <c r="S34" s="67">
        <f t="shared" si="7"/>
        <v>18.661016949152543</v>
      </c>
    </row>
    <row r="35" spans="1:19" ht="15">
      <c r="A35" s="6" t="s">
        <v>67</v>
      </c>
      <c r="B35" s="7">
        <v>37612</v>
      </c>
      <c r="C35" s="7">
        <v>0</v>
      </c>
      <c r="D35" s="7">
        <v>37612</v>
      </c>
      <c r="E35" s="7">
        <v>17242</v>
      </c>
      <c r="F35" s="7">
        <v>0</v>
      </c>
      <c r="G35" s="7">
        <v>17242</v>
      </c>
      <c r="H35" s="8">
        <f t="shared" si="0"/>
        <v>-54.15824736786132</v>
      </c>
      <c r="I35" s="8">
        <f t="shared" si="1"/>
        <v>0</v>
      </c>
      <c r="J35" s="9">
        <f t="shared" si="2"/>
        <v>-54.15824736786132</v>
      </c>
      <c r="L35" s="67">
        <f t="shared" si="3"/>
        <v>18806</v>
      </c>
      <c r="M35" s="67">
        <f t="shared" si="3"/>
        <v>0</v>
      </c>
      <c r="N35" s="67">
        <f t="shared" si="4"/>
        <v>8621</v>
      </c>
      <c r="O35" s="67">
        <f t="shared" si="4"/>
        <v>0</v>
      </c>
      <c r="P35" s="67">
        <f t="shared" si="5"/>
        <v>-10185</v>
      </c>
      <c r="Q35" s="67">
        <f t="shared" si="5"/>
        <v>0</v>
      </c>
      <c r="R35" s="67">
        <f t="shared" si="6"/>
        <v>146.11864406779662</v>
      </c>
      <c r="S35" s="67">
        <f t="shared" si="7"/>
        <v>0</v>
      </c>
    </row>
    <row r="36" spans="1:19" ht="15">
      <c r="A36" s="10" t="s">
        <v>30</v>
      </c>
      <c r="B36" s="3">
        <v>13425</v>
      </c>
      <c r="C36" s="3">
        <v>3169</v>
      </c>
      <c r="D36" s="3">
        <v>16594</v>
      </c>
      <c r="E36" s="3">
        <v>2696</v>
      </c>
      <c r="F36" s="3">
        <v>333</v>
      </c>
      <c r="G36" s="3">
        <v>3029</v>
      </c>
      <c r="H36" s="4">
        <f t="shared" si="0"/>
        <v>-79.91806331471136</v>
      </c>
      <c r="I36" s="4">
        <f t="shared" si="1"/>
        <v>-89.49195329757022</v>
      </c>
      <c r="J36" s="5">
        <f t="shared" si="2"/>
        <v>-81.74641436663855</v>
      </c>
      <c r="L36" s="67">
        <f t="shared" si="3"/>
        <v>6712.5</v>
      </c>
      <c r="M36" s="67">
        <f t="shared" si="3"/>
        <v>1584.5</v>
      </c>
      <c r="N36" s="67">
        <f t="shared" si="4"/>
        <v>1348</v>
      </c>
      <c r="O36" s="67">
        <f t="shared" si="4"/>
        <v>166.5</v>
      </c>
      <c r="P36" s="67">
        <f t="shared" si="5"/>
        <v>-5364.5</v>
      </c>
      <c r="Q36" s="67">
        <f t="shared" si="5"/>
        <v>-1418</v>
      </c>
      <c r="R36" s="67">
        <f t="shared" si="6"/>
        <v>22.847457627118644</v>
      </c>
      <c r="S36" s="67">
        <f t="shared" si="7"/>
        <v>2.8220338983050848</v>
      </c>
    </row>
    <row r="37" spans="1:19" ht="15">
      <c r="A37" s="6" t="s">
        <v>31</v>
      </c>
      <c r="B37" s="7">
        <v>45037</v>
      </c>
      <c r="C37" s="7">
        <v>470</v>
      </c>
      <c r="D37" s="7">
        <v>45507</v>
      </c>
      <c r="E37" s="7">
        <v>17935</v>
      </c>
      <c r="F37" s="7">
        <v>0</v>
      </c>
      <c r="G37" s="7">
        <v>17935</v>
      </c>
      <c r="H37" s="8">
        <f t="shared" si="0"/>
        <v>-60.17718764571352</v>
      </c>
      <c r="I37" s="8">
        <f t="shared" si="1"/>
        <v>-100</v>
      </c>
      <c r="J37" s="9">
        <f t="shared" si="2"/>
        <v>-60.58848089304942</v>
      </c>
      <c r="L37" s="67">
        <f t="shared" si="3"/>
        <v>22518.5</v>
      </c>
      <c r="M37" s="67">
        <f t="shared" si="3"/>
        <v>235</v>
      </c>
      <c r="N37" s="67">
        <f t="shared" si="4"/>
        <v>8967.5</v>
      </c>
      <c r="O37" s="67">
        <f t="shared" si="4"/>
        <v>0</v>
      </c>
      <c r="P37" s="67">
        <f t="shared" si="5"/>
        <v>-13551</v>
      </c>
      <c r="Q37" s="67">
        <f t="shared" si="5"/>
        <v>-235</v>
      </c>
      <c r="R37" s="67">
        <f t="shared" si="6"/>
        <v>151.9915254237288</v>
      </c>
      <c r="S37" s="67">
        <f t="shared" si="7"/>
        <v>0</v>
      </c>
    </row>
    <row r="38" spans="1:19" ht="15">
      <c r="A38" s="10" t="s">
        <v>32</v>
      </c>
      <c r="B38" s="3">
        <v>98601</v>
      </c>
      <c r="C38" s="3">
        <v>0</v>
      </c>
      <c r="D38" s="3">
        <v>98601</v>
      </c>
      <c r="E38" s="3">
        <v>68203</v>
      </c>
      <c r="F38" s="3">
        <v>0</v>
      </c>
      <c r="G38" s="3">
        <v>68203</v>
      </c>
      <c r="H38" s="4">
        <f t="shared" si="0"/>
        <v>-30.82930193405746</v>
      </c>
      <c r="I38" s="4">
        <f t="shared" si="1"/>
        <v>0</v>
      </c>
      <c r="J38" s="5">
        <f t="shared" si="2"/>
        <v>-30.82930193405746</v>
      </c>
      <c r="L38" s="67">
        <f t="shared" si="3"/>
        <v>49300.5</v>
      </c>
      <c r="M38" s="67">
        <f t="shared" si="3"/>
        <v>0</v>
      </c>
      <c r="N38" s="67">
        <f t="shared" si="4"/>
        <v>34101.5</v>
      </c>
      <c r="O38" s="67">
        <f t="shared" si="4"/>
        <v>0</v>
      </c>
      <c r="P38" s="67">
        <f t="shared" si="5"/>
        <v>-15199</v>
      </c>
      <c r="Q38" s="67">
        <f t="shared" si="5"/>
        <v>0</v>
      </c>
      <c r="R38" s="67">
        <f t="shared" si="6"/>
        <v>577.9915254237288</v>
      </c>
      <c r="S38" s="67">
        <f t="shared" si="7"/>
        <v>0</v>
      </c>
    </row>
    <row r="39" spans="1:19" ht="15">
      <c r="A39" s="6" t="s">
        <v>33</v>
      </c>
      <c r="B39" s="7">
        <v>9762</v>
      </c>
      <c r="C39" s="7">
        <v>918</v>
      </c>
      <c r="D39" s="7">
        <v>10680</v>
      </c>
      <c r="E39" s="7">
        <v>2591</v>
      </c>
      <c r="F39" s="7">
        <v>0</v>
      </c>
      <c r="G39" s="7">
        <v>2591</v>
      </c>
      <c r="H39" s="8">
        <f t="shared" si="0"/>
        <v>-73.45830772382709</v>
      </c>
      <c r="I39" s="8">
        <f t="shared" si="1"/>
        <v>-100</v>
      </c>
      <c r="J39" s="9">
        <f t="shared" si="2"/>
        <v>-75.73970037453184</v>
      </c>
      <c r="L39" s="67">
        <f t="shared" si="3"/>
        <v>4881</v>
      </c>
      <c r="M39" s="67">
        <f t="shared" si="3"/>
        <v>459</v>
      </c>
      <c r="N39" s="67">
        <f t="shared" si="4"/>
        <v>1295.5</v>
      </c>
      <c r="O39" s="67">
        <f t="shared" si="4"/>
        <v>0</v>
      </c>
      <c r="P39" s="67">
        <f t="shared" si="5"/>
        <v>-3585.5</v>
      </c>
      <c r="Q39" s="67">
        <f t="shared" si="5"/>
        <v>-459</v>
      </c>
      <c r="R39" s="67">
        <f t="shared" si="6"/>
        <v>21.95762711864407</v>
      </c>
      <c r="S39" s="67">
        <f t="shared" si="7"/>
        <v>0</v>
      </c>
    </row>
    <row r="40" spans="1:19" ht="15">
      <c r="A40" s="10" t="s">
        <v>34</v>
      </c>
      <c r="B40" s="3">
        <v>319738</v>
      </c>
      <c r="C40" s="3">
        <v>54231</v>
      </c>
      <c r="D40" s="3">
        <v>373969</v>
      </c>
      <c r="E40" s="3">
        <v>142745</v>
      </c>
      <c r="F40" s="3">
        <v>18577</v>
      </c>
      <c r="G40" s="3">
        <v>161322</v>
      </c>
      <c r="H40" s="4">
        <f t="shared" si="0"/>
        <v>-55.355634926095746</v>
      </c>
      <c r="I40" s="4">
        <f t="shared" si="1"/>
        <v>-65.74468477439103</v>
      </c>
      <c r="J40" s="5">
        <f t="shared" si="2"/>
        <v>-56.86219980800548</v>
      </c>
      <c r="L40" s="67">
        <f t="shared" si="3"/>
        <v>159869</v>
      </c>
      <c r="M40" s="67">
        <f t="shared" si="3"/>
        <v>27115.5</v>
      </c>
      <c r="N40" s="67">
        <f t="shared" si="4"/>
        <v>71372.5</v>
      </c>
      <c r="O40" s="67">
        <f t="shared" si="4"/>
        <v>9288.5</v>
      </c>
      <c r="P40" s="67">
        <f t="shared" si="5"/>
        <v>-88496.5</v>
      </c>
      <c r="Q40" s="67">
        <f t="shared" si="5"/>
        <v>-17827</v>
      </c>
      <c r="R40" s="67">
        <f t="shared" si="6"/>
        <v>1209.7033898305085</v>
      </c>
      <c r="S40" s="67">
        <f t="shared" si="7"/>
        <v>157.4322033898305</v>
      </c>
    </row>
    <row r="41" spans="1:19" ht="15">
      <c r="A41" s="6" t="s">
        <v>35</v>
      </c>
      <c r="B41" s="7">
        <v>8109</v>
      </c>
      <c r="C41" s="7">
        <v>1016</v>
      </c>
      <c r="D41" s="7">
        <v>9125</v>
      </c>
      <c r="E41" s="7">
        <v>0</v>
      </c>
      <c r="F41" s="7">
        <v>0</v>
      </c>
      <c r="G41" s="7">
        <v>0</v>
      </c>
      <c r="H41" s="8">
        <f t="shared" si="0"/>
        <v>-100</v>
      </c>
      <c r="I41" s="8">
        <f t="shared" si="1"/>
        <v>-100</v>
      </c>
      <c r="J41" s="9">
        <f t="shared" si="2"/>
        <v>-100</v>
      </c>
      <c r="L41" s="67">
        <f t="shared" si="3"/>
        <v>4054.5</v>
      </c>
      <c r="M41" s="67">
        <f t="shared" si="3"/>
        <v>508</v>
      </c>
      <c r="N41" s="67">
        <f t="shared" si="4"/>
        <v>0</v>
      </c>
      <c r="O41" s="67">
        <f t="shared" si="4"/>
        <v>0</v>
      </c>
      <c r="P41" s="67">
        <f t="shared" si="5"/>
        <v>-4054.5</v>
      </c>
      <c r="Q41" s="67">
        <f t="shared" si="5"/>
        <v>-508</v>
      </c>
      <c r="R41" s="67">
        <f t="shared" si="6"/>
        <v>0</v>
      </c>
      <c r="S41" s="67">
        <f t="shared" si="7"/>
        <v>0</v>
      </c>
    </row>
    <row r="42" spans="1:19" ht="15">
      <c r="A42" s="10" t="s">
        <v>36</v>
      </c>
      <c r="B42" s="3">
        <v>142863</v>
      </c>
      <c r="C42" s="3">
        <v>16139</v>
      </c>
      <c r="D42" s="3">
        <v>159002</v>
      </c>
      <c r="E42" s="3">
        <v>65801</v>
      </c>
      <c r="F42" s="3">
        <v>1874</v>
      </c>
      <c r="G42" s="3">
        <v>67675</v>
      </c>
      <c r="H42" s="4">
        <f t="shared" si="0"/>
        <v>-53.94118841127514</v>
      </c>
      <c r="I42" s="4">
        <f t="shared" si="1"/>
        <v>-88.3883759836421</v>
      </c>
      <c r="J42" s="5">
        <f t="shared" si="2"/>
        <v>-57.43764229380762</v>
      </c>
      <c r="L42" s="67">
        <f t="shared" si="3"/>
        <v>71431.5</v>
      </c>
      <c r="M42" s="67">
        <f t="shared" si="3"/>
        <v>8069.5</v>
      </c>
      <c r="N42" s="67">
        <f t="shared" si="4"/>
        <v>32900.5</v>
      </c>
      <c r="O42" s="67">
        <f t="shared" si="4"/>
        <v>937</v>
      </c>
      <c r="P42" s="67">
        <f t="shared" si="5"/>
        <v>-38531</v>
      </c>
      <c r="Q42" s="67">
        <f t="shared" si="5"/>
        <v>-7132.5</v>
      </c>
      <c r="R42" s="67">
        <f t="shared" si="6"/>
        <v>557.6355932203389</v>
      </c>
      <c r="S42" s="67">
        <f t="shared" si="7"/>
        <v>15.88135593220339</v>
      </c>
    </row>
    <row r="43" spans="1:19" ht="15">
      <c r="A43" s="6" t="s">
        <v>37</v>
      </c>
      <c r="B43" s="7">
        <v>131742</v>
      </c>
      <c r="C43" s="7">
        <v>910</v>
      </c>
      <c r="D43" s="7">
        <v>132652</v>
      </c>
      <c r="E43" s="7">
        <v>72966</v>
      </c>
      <c r="F43" s="7">
        <v>0</v>
      </c>
      <c r="G43" s="7">
        <v>72966</v>
      </c>
      <c r="H43" s="8">
        <f t="shared" si="0"/>
        <v>-44.61447374413627</v>
      </c>
      <c r="I43" s="8">
        <f t="shared" si="1"/>
        <v>-100</v>
      </c>
      <c r="J43" s="9">
        <f t="shared" si="2"/>
        <v>-44.99442149383349</v>
      </c>
      <c r="L43" s="67">
        <f t="shared" si="3"/>
        <v>65871</v>
      </c>
      <c r="M43" s="67">
        <f t="shared" si="3"/>
        <v>455</v>
      </c>
      <c r="N43" s="67">
        <f t="shared" si="4"/>
        <v>36483</v>
      </c>
      <c r="O43" s="67">
        <f t="shared" si="4"/>
        <v>0</v>
      </c>
      <c r="P43" s="67">
        <f t="shared" si="5"/>
        <v>-29388</v>
      </c>
      <c r="Q43" s="67">
        <f t="shared" si="5"/>
        <v>-455</v>
      </c>
      <c r="R43" s="67">
        <f t="shared" si="6"/>
        <v>618.3559322033898</v>
      </c>
      <c r="S43" s="67">
        <f t="shared" si="7"/>
        <v>0</v>
      </c>
    </row>
    <row r="44" spans="1:19" ht="15">
      <c r="A44" s="10" t="s">
        <v>38</v>
      </c>
      <c r="B44" s="3">
        <v>91777</v>
      </c>
      <c r="C44" s="3">
        <v>312</v>
      </c>
      <c r="D44" s="3">
        <v>92089</v>
      </c>
      <c r="E44" s="3">
        <v>64956</v>
      </c>
      <c r="F44" s="3">
        <v>0</v>
      </c>
      <c r="G44" s="3">
        <v>64956</v>
      </c>
      <c r="H44" s="4">
        <f t="shared" si="0"/>
        <v>-29.224097540778192</v>
      </c>
      <c r="I44" s="4">
        <f t="shared" si="1"/>
        <v>-100</v>
      </c>
      <c r="J44" s="5">
        <f t="shared" si="2"/>
        <v>-29.463888195115594</v>
      </c>
      <c r="L44" s="67">
        <f t="shared" si="3"/>
        <v>45888.5</v>
      </c>
      <c r="M44" s="67">
        <f t="shared" si="3"/>
        <v>156</v>
      </c>
      <c r="N44" s="67">
        <f t="shared" si="4"/>
        <v>32478</v>
      </c>
      <c r="O44" s="67">
        <f t="shared" si="4"/>
        <v>0</v>
      </c>
      <c r="P44" s="67">
        <f t="shared" si="5"/>
        <v>-13410.5</v>
      </c>
      <c r="Q44" s="67">
        <f t="shared" si="5"/>
        <v>-156</v>
      </c>
      <c r="R44" s="67">
        <f t="shared" si="6"/>
        <v>550.4745762711865</v>
      </c>
      <c r="S44" s="67">
        <f t="shared" si="7"/>
        <v>0</v>
      </c>
    </row>
    <row r="45" spans="1:19" ht="15">
      <c r="A45" s="6" t="s">
        <v>70</v>
      </c>
      <c r="B45" s="7">
        <v>57503</v>
      </c>
      <c r="C45" s="7">
        <v>483</v>
      </c>
      <c r="D45" s="7">
        <v>57986</v>
      </c>
      <c r="E45" s="7">
        <v>45377</v>
      </c>
      <c r="F45" s="7">
        <v>0</v>
      </c>
      <c r="G45" s="7">
        <v>45377</v>
      </c>
      <c r="H45" s="8">
        <f t="shared" si="0"/>
        <v>-21.087595429803663</v>
      </c>
      <c r="I45" s="8">
        <f t="shared" si="1"/>
        <v>-100</v>
      </c>
      <c r="J45" s="9">
        <f t="shared" si="2"/>
        <v>-21.744903942330907</v>
      </c>
      <c r="L45" s="67">
        <f t="shared" si="3"/>
        <v>28751.5</v>
      </c>
      <c r="M45" s="67">
        <f t="shared" si="3"/>
        <v>241.5</v>
      </c>
      <c r="N45" s="67">
        <f t="shared" si="4"/>
        <v>22688.5</v>
      </c>
      <c r="O45" s="67">
        <f t="shared" si="4"/>
        <v>0</v>
      </c>
      <c r="P45" s="67">
        <f t="shared" si="5"/>
        <v>-6063</v>
      </c>
      <c r="Q45" s="67">
        <f t="shared" si="5"/>
        <v>-241.5</v>
      </c>
      <c r="R45" s="67">
        <f t="shared" si="6"/>
        <v>384.5508474576271</v>
      </c>
      <c r="S45" s="67">
        <f t="shared" si="7"/>
        <v>0</v>
      </c>
    </row>
    <row r="46" spans="1:19" ht="15">
      <c r="A46" s="10" t="s">
        <v>39</v>
      </c>
      <c r="B46" s="3">
        <v>68332</v>
      </c>
      <c r="C46" s="3">
        <v>257</v>
      </c>
      <c r="D46" s="3">
        <v>68589</v>
      </c>
      <c r="E46" s="3">
        <v>10560</v>
      </c>
      <c r="F46" s="3">
        <v>0</v>
      </c>
      <c r="G46" s="3">
        <v>10560</v>
      </c>
      <c r="H46" s="4">
        <f t="shared" si="0"/>
        <v>-84.5460399227302</v>
      </c>
      <c r="I46" s="4">
        <f t="shared" si="1"/>
        <v>-100</v>
      </c>
      <c r="J46" s="5">
        <f t="shared" si="2"/>
        <v>-84.6039452390325</v>
      </c>
      <c r="L46" s="67">
        <f t="shared" si="3"/>
        <v>34166</v>
      </c>
      <c r="M46" s="67">
        <f t="shared" si="3"/>
        <v>128.5</v>
      </c>
      <c r="N46" s="67">
        <f t="shared" si="4"/>
        <v>5280</v>
      </c>
      <c r="O46" s="67">
        <f t="shared" si="4"/>
        <v>0</v>
      </c>
      <c r="P46" s="67">
        <f t="shared" si="5"/>
        <v>-28886</v>
      </c>
      <c r="Q46" s="67">
        <f t="shared" si="5"/>
        <v>-128.5</v>
      </c>
      <c r="R46" s="67">
        <f t="shared" si="6"/>
        <v>89.49152542372882</v>
      </c>
      <c r="S46" s="67">
        <f t="shared" si="7"/>
        <v>0</v>
      </c>
    </row>
    <row r="47" spans="1:19" ht="15">
      <c r="A47" s="6" t="s">
        <v>40</v>
      </c>
      <c r="B47" s="7">
        <v>148658</v>
      </c>
      <c r="C47" s="7">
        <v>1997</v>
      </c>
      <c r="D47" s="7">
        <v>150655</v>
      </c>
      <c r="E47" s="7">
        <v>72388</v>
      </c>
      <c r="F47" s="7">
        <v>0</v>
      </c>
      <c r="G47" s="7">
        <v>72388</v>
      </c>
      <c r="H47" s="8">
        <f t="shared" si="0"/>
        <v>-51.30568149712763</v>
      </c>
      <c r="I47" s="8">
        <f t="shared" si="1"/>
        <v>-100</v>
      </c>
      <c r="J47" s="9">
        <f t="shared" si="2"/>
        <v>-51.95114665958648</v>
      </c>
      <c r="L47" s="67">
        <f t="shared" si="3"/>
        <v>74329</v>
      </c>
      <c r="M47" s="67">
        <f t="shared" si="3"/>
        <v>998.5</v>
      </c>
      <c r="N47" s="67">
        <f t="shared" si="4"/>
        <v>36194</v>
      </c>
      <c r="O47" s="67">
        <f t="shared" si="4"/>
        <v>0</v>
      </c>
      <c r="P47" s="67">
        <f t="shared" si="5"/>
        <v>-38135</v>
      </c>
      <c r="Q47" s="67">
        <f t="shared" si="5"/>
        <v>-998.5</v>
      </c>
      <c r="R47" s="67">
        <f t="shared" si="6"/>
        <v>613.457627118644</v>
      </c>
      <c r="S47" s="67">
        <f t="shared" si="7"/>
        <v>0</v>
      </c>
    </row>
    <row r="48" spans="1:19" ht="15">
      <c r="A48" s="10" t="s">
        <v>41</v>
      </c>
      <c r="B48" s="3">
        <v>230303</v>
      </c>
      <c r="C48" s="3">
        <v>18957</v>
      </c>
      <c r="D48" s="3">
        <v>249260</v>
      </c>
      <c r="E48" s="3">
        <v>122167</v>
      </c>
      <c r="F48" s="3">
        <v>5688</v>
      </c>
      <c r="G48" s="3">
        <v>127855</v>
      </c>
      <c r="H48" s="4">
        <f t="shared" si="0"/>
        <v>-46.95379565181522</v>
      </c>
      <c r="I48" s="4">
        <f t="shared" si="1"/>
        <v>-69.99525241335654</v>
      </c>
      <c r="J48" s="5">
        <f t="shared" si="2"/>
        <v>-48.706170263981384</v>
      </c>
      <c r="L48" s="67">
        <f t="shared" si="3"/>
        <v>115151.5</v>
      </c>
      <c r="M48" s="67">
        <f t="shared" si="3"/>
        <v>9478.5</v>
      </c>
      <c r="N48" s="67">
        <f t="shared" si="4"/>
        <v>61083.5</v>
      </c>
      <c r="O48" s="67">
        <f t="shared" si="4"/>
        <v>2844</v>
      </c>
      <c r="P48" s="67">
        <f t="shared" si="5"/>
        <v>-54068</v>
      </c>
      <c r="Q48" s="67">
        <f t="shared" si="5"/>
        <v>-6634.5</v>
      </c>
      <c r="R48" s="67">
        <f t="shared" si="6"/>
        <v>1035.3135593220338</v>
      </c>
      <c r="S48" s="67">
        <f t="shared" si="7"/>
        <v>48.20338983050848</v>
      </c>
    </row>
    <row r="49" spans="1:19" ht="15">
      <c r="A49" s="6" t="s">
        <v>42</v>
      </c>
      <c r="B49" s="7">
        <v>5238</v>
      </c>
      <c r="C49" s="7">
        <v>0</v>
      </c>
      <c r="D49" s="7">
        <v>5238</v>
      </c>
      <c r="E49" s="7">
        <v>5750</v>
      </c>
      <c r="F49" s="7">
        <v>0</v>
      </c>
      <c r="G49" s="7">
        <v>5750</v>
      </c>
      <c r="H49" s="8">
        <f t="shared" si="0"/>
        <v>9.774723176785033</v>
      </c>
      <c r="I49" s="8">
        <f t="shared" si="1"/>
        <v>0</v>
      </c>
      <c r="J49" s="9">
        <f t="shared" si="2"/>
        <v>9.774723176785033</v>
      </c>
      <c r="L49" s="67">
        <f t="shared" si="3"/>
        <v>2619</v>
      </c>
      <c r="M49" s="67">
        <f t="shared" si="3"/>
        <v>0</v>
      </c>
      <c r="N49" s="67">
        <f t="shared" si="4"/>
        <v>2875</v>
      </c>
      <c r="O49" s="67">
        <f t="shared" si="4"/>
        <v>0</v>
      </c>
      <c r="P49" s="67">
        <f t="shared" si="5"/>
        <v>256</v>
      </c>
      <c r="Q49" s="67">
        <f t="shared" si="5"/>
        <v>0</v>
      </c>
      <c r="R49" s="67">
        <f t="shared" si="6"/>
        <v>48.728813559322035</v>
      </c>
      <c r="S49" s="67">
        <f t="shared" si="7"/>
        <v>0</v>
      </c>
    </row>
    <row r="50" spans="1:19" ht="15">
      <c r="A50" s="10" t="s">
        <v>43</v>
      </c>
      <c r="B50" s="3">
        <v>22330</v>
      </c>
      <c r="C50" s="3">
        <v>0</v>
      </c>
      <c r="D50" s="3">
        <v>22330</v>
      </c>
      <c r="E50" s="3">
        <v>4609</v>
      </c>
      <c r="F50" s="3">
        <v>0</v>
      </c>
      <c r="G50" s="3">
        <v>4609</v>
      </c>
      <c r="H50" s="4">
        <f t="shared" si="0"/>
        <v>-79.35960591133005</v>
      </c>
      <c r="I50" s="4">
        <f t="shared" si="1"/>
        <v>0</v>
      </c>
      <c r="J50" s="5">
        <f t="shared" si="2"/>
        <v>-79.35960591133005</v>
      </c>
      <c r="L50" s="67">
        <f t="shared" si="3"/>
        <v>11165</v>
      </c>
      <c r="M50" s="67">
        <f t="shared" si="3"/>
        <v>0</v>
      </c>
      <c r="N50" s="67">
        <f t="shared" si="4"/>
        <v>2304.5</v>
      </c>
      <c r="O50" s="67">
        <f t="shared" si="4"/>
        <v>0</v>
      </c>
      <c r="P50" s="67">
        <f t="shared" si="5"/>
        <v>-8860.5</v>
      </c>
      <c r="Q50" s="67">
        <f t="shared" si="5"/>
        <v>0</v>
      </c>
      <c r="R50" s="67">
        <f t="shared" si="6"/>
        <v>39.059322033898304</v>
      </c>
      <c r="S50" s="67">
        <f t="shared" si="7"/>
        <v>0</v>
      </c>
    </row>
    <row r="51" spans="1:19" ht="15">
      <c r="A51" s="6" t="s">
        <v>44</v>
      </c>
      <c r="B51" s="7">
        <v>67243</v>
      </c>
      <c r="C51" s="7">
        <v>687</v>
      </c>
      <c r="D51" s="7">
        <v>67930</v>
      </c>
      <c r="E51" s="7">
        <v>40119</v>
      </c>
      <c r="F51" s="7">
        <v>0</v>
      </c>
      <c r="G51" s="7">
        <v>40119</v>
      </c>
      <c r="H51" s="8">
        <f t="shared" si="0"/>
        <v>-40.33728417827878</v>
      </c>
      <c r="I51" s="8">
        <f t="shared" si="1"/>
        <v>-100</v>
      </c>
      <c r="J51" s="9">
        <f t="shared" si="2"/>
        <v>-40.94067422346534</v>
      </c>
      <c r="L51" s="67">
        <f t="shared" si="3"/>
        <v>33621.5</v>
      </c>
      <c r="M51" s="67">
        <f t="shared" si="3"/>
        <v>343.5</v>
      </c>
      <c r="N51" s="67">
        <f t="shared" si="4"/>
        <v>20059.5</v>
      </c>
      <c r="O51" s="67">
        <f t="shared" si="4"/>
        <v>0</v>
      </c>
      <c r="P51" s="67">
        <f t="shared" si="5"/>
        <v>-13562</v>
      </c>
      <c r="Q51" s="67">
        <f t="shared" si="5"/>
        <v>-343.5</v>
      </c>
      <c r="R51" s="67">
        <f t="shared" si="6"/>
        <v>339.99152542372883</v>
      </c>
      <c r="S51" s="67">
        <f t="shared" si="7"/>
        <v>0</v>
      </c>
    </row>
    <row r="52" spans="1:19" ht="15">
      <c r="A52" s="10" t="s">
        <v>75</v>
      </c>
      <c r="B52" s="3">
        <v>117047</v>
      </c>
      <c r="C52" s="3">
        <v>3094</v>
      </c>
      <c r="D52" s="3">
        <v>120141</v>
      </c>
      <c r="E52" s="3">
        <v>69937</v>
      </c>
      <c r="F52" s="3">
        <v>0</v>
      </c>
      <c r="G52" s="3">
        <v>69937</v>
      </c>
      <c r="H52" s="4">
        <f t="shared" si="0"/>
        <v>-40.24878894802942</v>
      </c>
      <c r="I52" s="4">
        <f t="shared" si="1"/>
        <v>-100</v>
      </c>
      <c r="J52" s="5">
        <f t="shared" si="2"/>
        <v>-41.78756627629202</v>
      </c>
      <c r="L52" s="67">
        <f t="shared" si="3"/>
        <v>58523.5</v>
      </c>
      <c r="M52" s="67">
        <f t="shared" si="3"/>
        <v>1547</v>
      </c>
      <c r="N52" s="67">
        <f t="shared" si="4"/>
        <v>34968.5</v>
      </c>
      <c r="O52" s="67">
        <f t="shared" si="4"/>
        <v>0</v>
      </c>
      <c r="P52" s="67">
        <f t="shared" si="5"/>
        <v>-23555</v>
      </c>
      <c r="Q52" s="67">
        <f t="shared" si="5"/>
        <v>-1547</v>
      </c>
      <c r="R52" s="67">
        <f t="shared" si="6"/>
        <v>592.6864406779661</v>
      </c>
      <c r="S52" s="67">
        <f t="shared" si="7"/>
        <v>0</v>
      </c>
    </row>
    <row r="53" spans="1:19" ht="15">
      <c r="A53" s="6" t="s">
        <v>45</v>
      </c>
      <c r="B53" s="7">
        <v>50489</v>
      </c>
      <c r="C53" s="7">
        <v>0</v>
      </c>
      <c r="D53" s="7">
        <v>50489</v>
      </c>
      <c r="E53" s="7">
        <v>43466</v>
      </c>
      <c r="F53" s="7">
        <v>0</v>
      </c>
      <c r="G53" s="7">
        <v>43466</v>
      </c>
      <c r="H53" s="8">
        <f t="shared" si="0"/>
        <v>-13.909960585474062</v>
      </c>
      <c r="I53" s="8">
        <f t="shared" si="1"/>
        <v>0</v>
      </c>
      <c r="J53" s="9">
        <f t="shared" si="2"/>
        <v>-13.909960585474062</v>
      </c>
      <c r="L53" s="67">
        <f t="shared" si="3"/>
        <v>25244.5</v>
      </c>
      <c r="M53" s="67">
        <f t="shared" si="3"/>
        <v>0</v>
      </c>
      <c r="N53" s="67">
        <f t="shared" si="4"/>
        <v>21733</v>
      </c>
      <c r="O53" s="67">
        <f t="shared" si="4"/>
        <v>0</v>
      </c>
      <c r="P53" s="67">
        <f t="shared" si="5"/>
        <v>-3511.5</v>
      </c>
      <c r="Q53" s="67">
        <f t="shared" si="5"/>
        <v>0</v>
      </c>
      <c r="R53" s="67">
        <f t="shared" si="6"/>
        <v>368.35593220338984</v>
      </c>
      <c r="S53" s="67">
        <f t="shared" si="7"/>
        <v>0</v>
      </c>
    </row>
    <row r="54" spans="1:19" ht="15">
      <c r="A54" s="10" t="s">
        <v>71</v>
      </c>
      <c r="B54" s="3">
        <v>13469</v>
      </c>
      <c r="C54" s="3">
        <v>161</v>
      </c>
      <c r="D54" s="3">
        <v>13630</v>
      </c>
      <c r="E54" s="3">
        <v>0</v>
      </c>
      <c r="F54" s="3">
        <v>286</v>
      </c>
      <c r="G54" s="3">
        <v>286</v>
      </c>
      <c r="H54" s="4">
        <f t="shared" si="0"/>
        <v>-100</v>
      </c>
      <c r="I54" s="4">
        <f t="shared" si="1"/>
        <v>77.63975155279503</v>
      </c>
      <c r="J54" s="5">
        <f t="shared" si="2"/>
        <v>-97.90168745414528</v>
      </c>
      <c r="L54" s="67">
        <f t="shared" si="3"/>
        <v>6734.5</v>
      </c>
      <c r="M54" s="67">
        <f t="shared" si="3"/>
        <v>80.5</v>
      </c>
      <c r="N54" s="67">
        <f t="shared" si="4"/>
        <v>0</v>
      </c>
      <c r="O54" s="67">
        <f t="shared" si="4"/>
        <v>143</v>
      </c>
      <c r="P54" s="67">
        <f t="shared" si="5"/>
        <v>-6734.5</v>
      </c>
      <c r="Q54" s="67">
        <f t="shared" si="5"/>
        <v>62.5</v>
      </c>
      <c r="R54" s="67">
        <f t="shared" si="6"/>
        <v>0</v>
      </c>
      <c r="S54" s="67">
        <f t="shared" si="7"/>
        <v>2.4237288135593222</v>
      </c>
    </row>
    <row r="55" spans="1:19" ht="15">
      <c r="A55" s="6" t="s">
        <v>46</v>
      </c>
      <c r="B55" s="7">
        <v>0</v>
      </c>
      <c r="C55" s="7">
        <v>0</v>
      </c>
      <c r="D55" s="7">
        <v>0</v>
      </c>
      <c r="E55" s="7">
        <v>0</v>
      </c>
      <c r="F55" s="7">
        <v>0</v>
      </c>
      <c r="G55" s="7">
        <v>0</v>
      </c>
      <c r="H55" s="8">
        <f t="shared" si="0"/>
        <v>0</v>
      </c>
      <c r="I55" s="8">
        <f t="shared" si="1"/>
        <v>0</v>
      </c>
      <c r="J55" s="9">
        <f t="shared" si="2"/>
        <v>0</v>
      </c>
      <c r="L55" s="67">
        <f t="shared" si="3"/>
        <v>0</v>
      </c>
      <c r="M55" s="67">
        <f t="shared" si="3"/>
        <v>0</v>
      </c>
      <c r="N55" s="67">
        <f t="shared" si="4"/>
        <v>0</v>
      </c>
      <c r="O55" s="67">
        <f t="shared" si="4"/>
        <v>0</v>
      </c>
      <c r="P55" s="67">
        <f t="shared" si="5"/>
        <v>0</v>
      </c>
      <c r="Q55" s="67">
        <f t="shared" si="5"/>
        <v>0</v>
      </c>
      <c r="R55" s="67">
        <f t="shared" si="6"/>
        <v>0</v>
      </c>
      <c r="S55" s="67">
        <f t="shared" si="7"/>
        <v>0</v>
      </c>
    </row>
    <row r="56" spans="1:19" ht="15">
      <c r="A56" s="10" t="s">
        <v>47</v>
      </c>
      <c r="B56" s="3">
        <v>5151</v>
      </c>
      <c r="C56" s="3">
        <v>165</v>
      </c>
      <c r="D56" s="3">
        <v>5316</v>
      </c>
      <c r="E56" s="3">
        <v>0</v>
      </c>
      <c r="F56" s="3">
        <v>0</v>
      </c>
      <c r="G56" s="3">
        <v>0</v>
      </c>
      <c r="H56" s="4">
        <f t="shared" si="0"/>
        <v>-100</v>
      </c>
      <c r="I56" s="4">
        <f t="shared" si="1"/>
        <v>-100</v>
      </c>
      <c r="J56" s="5">
        <f t="shared" si="2"/>
        <v>-100</v>
      </c>
      <c r="L56" s="67">
        <f t="shared" si="3"/>
        <v>2575.5</v>
      </c>
      <c r="M56" s="67">
        <f t="shared" si="3"/>
        <v>82.5</v>
      </c>
      <c r="N56" s="67">
        <f t="shared" si="4"/>
        <v>0</v>
      </c>
      <c r="O56" s="67">
        <f t="shared" si="4"/>
        <v>0</v>
      </c>
      <c r="P56" s="67">
        <f t="shared" si="5"/>
        <v>-2575.5</v>
      </c>
      <c r="Q56" s="67">
        <f t="shared" si="5"/>
        <v>-82.5</v>
      </c>
      <c r="R56" s="67">
        <f t="shared" si="6"/>
        <v>0</v>
      </c>
      <c r="S56" s="67">
        <f t="shared" si="7"/>
        <v>0</v>
      </c>
    </row>
    <row r="57" spans="1:19" ht="15">
      <c r="A57" s="6" t="s">
        <v>48</v>
      </c>
      <c r="B57" s="7">
        <v>215797</v>
      </c>
      <c r="C57" s="7">
        <v>277</v>
      </c>
      <c r="D57" s="7">
        <v>216074</v>
      </c>
      <c r="E57" s="7">
        <v>183749</v>
      </c>
      <c r="F57" s="7">
        <v>0</v>
      </c>
      <c r="G57" s="7">
        <v>183749</v>
      </c>
      <c r="H57" s="8">
        <f t="shared" si="0"/>
        <v>-14.850994221421058</v>
      </c>
      <c r="I57" s="8">
        <f t="shared" si="1"/>
        <v>-100</v>
      </c>
      <c r="J57" s="9">
        <f t="shared" si="2"/>
        <v>-14.960152540333404</v>
      </c>
      <c r="L57" s="67">
        <f t="shared" si="3"/>
        <v>107898.5</v>
      </c>
      <c r="M57" s="67">
        <f t="shared" si="3"/>
        <v>138.5</v>
      </c>
      <c r="N57" s="67">
        <f t="shared" si="4"/>
        <v>91874.5</v>
      </c>
      <c r="O57" s="67">
        <f t="shared" si="4"/>
        <v>0</v>
      </c>
      <c r="P57" s="67">
        <f t="shared" si="5"/>
        <v>-16024</v>
      </c>
      <c r="Q57" s="67">
        <f t="shared" si="5"/>
        <v>-138.5</v>
      </c>
      <c r="R57" s="67">
        <f t="shared" si="6"/>
        <v>1557.1949152542372</v>
      </c>
      <c r="S57" s="67">
        <f t="shared" si="7"/>
        <v>0</v>
      </c>
    </row>
    <row r="58" spans="1:19" ht="15">
      <c r="A58" s="10" t="s">
        <v>57</v>
      </c>
      <c r="B58" s="3">
        <v>7964</v>
      </c>
      <c r="C58" s="3">
        <v>2200</v>
      </c>
      <c r="D58" s="3">
        <v>10164</v>
      </c>
      <c r="E58" s="3">
        <v>0</v>
      </c>
      <c r="F58" s="3">
        <v>0</v>
      </c>
      <c r="G58" s="3">
        <v>0</v>
      </c>
      <c r="H58" s="4">
        <f t="shared" si="0"/>
        <v>-100</v>
      </c>
      <c r="I58" s="4">
        <f t="shared" si="1"/>
        <v>-100</v>
      </c>
      <c r="J58" s="5">
        <f t="shared" si="2"/>
        <v>-100</v>
      </c>
      <c r="L58" s="67">
        <f t="shared" si="3"/>
        <v>3982</v>
      </c>
      <c r="M58" s="67">
        <f t="shared" si="3"/>
        <v>1100</v>
      </c>
      <c r="N58" s="67">
        <f t="shared" si="4"/>
        <v>0</v>
      </c>
      <c r="O58" s="67">
        <f t="shared" si="4"/>
        <v>0</v>
      </c>
      <c r="P58" s="67">
        <f t="shared" si="5"/>
        <v>-3982</v>
      </c>
      <c r="Q58" s="67">
        <f t="shared" si="5"/>
        <v>-1100</v>
      </c>
      <c r="R58" s="67">
        <f t="shared" si="6"/>
        <v>0</v>
      </c>
      <c r="S58" s="67">
        <f t="shared" si="7"/>
        <v>0</v>
      </c>
    </row>
    <row r="59" spans="1:19" ht="15">
      <c r="A59" s="6" t="s">
        <v>58</v>
      </c>
      <c r="B59" s="7">
        <v>1478</v>
      </c>
      <c r="C59" s="7">
        <v>0</v>
      </c>
      <c r="D59" s="7">
        <v>1478</v>
      </c>
      <c r="E59" s="7">
        <v>0</v>
      </c>
      <c r="F59" s="7">
        <v>0</v>
      </c>
      <c r="G59" s="7">
        <v>0</v>
      </c>
      <c r="H59" s="8">
        <f t="shared" si="0"/>
        <v>-100</v>
      </c>
      <c r="I59" s="8">
        <f t="shared" si="1"/>
        <v>0</v>
      </c>
      <c r="J59" s="9">
        <f t="shared" si="2"/>
        <v>-100</v>
      </c>
      <c r="L59" s="67">
        <f t="shared" si="3"/>
        <v>739</v>
      </c>
      <c r="M59" s="67">
        <f t="shared" si="3"/>
        <v>0</v>
      </c>
      <c r="N59" s="67">
        <f t="shared" si="4"/>
        <v>0</v>
      </c>
      <c r="O59" s="67">
        <f t="shared" si="4"/>
        <v>0</v>
      </c>
      <c r="P59" s="67">
        <f t="shared" si="5"/>
        <v>-739</v>
      </c>
      <c r="Q59" s="67">
        <f t="shared" si="5"/>
        <v>0</v>
      </c>
      <c r="R59" s="67">
        <f t="shared" si="6"/>
        <v>0</v>
      </c>
      <c r="S59" s="67">
        <f t="shared" si="7"/>
        <v>0</v>
      </c>
    </row>
    <row r="60" spans="1:19" ht="15">
      <c r="A60" s="11" t="s">
        <v>49</v>
      </c>
      <c r="B60" s="12">
        <f>+B61-SUM(B59+B58+B32+B20+B10+B6+B5)</f>
        <v>8971754</v>
      </c>
      <c r="C60" s="12">
        <f>+C61-SUM(C59+C58+C32+C20+C10+C6+C5)</f>
        <v>1741731</v>
      </c>
      <c r="D60" s="12">
        <f>+D61-SUM(D59+D58+D32+D20+D10+D6+D5)</f>
        <v>10713485</v>
      </c>
      <c r="E60" s="12">
        <f>+E61-SUM(E59+E58+E32+E20+E10+E6+E5)</f>
        <v>4332881</v>
      </c>
      <c r="F60" s="12">
        <f>+F61-SUM(F59+F58+F32+F20+F10+F6+F5)</f>
        <v>323162</v>
      </c>
      <c r="G60" s="12">
        <f>+G61-SUM(G59+G58+G32+G20+G10+G6+G5)</f>
        <v>4656043</v>
      </c>
      <c r="H60" s="13">
        <f aca="true" t="shared" si="8" ref="H60:J61">+_xlfn.IFERROR(((E60-B60)/B60)*100,0)</f>
        <v>-51.70530756862036</v>
      </c>
      <c r="I60" s="13">
        <f t="shared" si="8"/>
        <v>-81.44592936567128</v>
      </c>
      <c r="J60" s="13">
        <f t="shared" si="8"/>
        <v>-56.54035078221512</v>
      </c>
      <c r="L60" s="68">
        <f t="shared" si="3"/>
        <v>4485877</v>
      </c>
      <c r="M60" s="68">
        <f t="shared" si="3"/>
        <v>870865.5</v>
      </c>
      <c r="N60" s="68">
        <f t="shared" si="4"/>
        <v>2166440.5</v>
      </c>
      <c r="O60" s="68">
        <f t="shared" si="4"/>
        <v>161581</v>
      </c>
      <c r="P60" s="68">
        <f t="shared" si="5"/>
        <v>-2319436.5</v>
      </c>
      <c r="Q60" s="68">
        <f t="shared" si="5"/>
        <v>-709284.5</v>
      </c>
      <c r="R60" s="68">
        <f>N60/59</f>
        <v>36719.33050847457</v>
      </c>
      <c r="S60" s="68">
        <f>O60/59</f>
        <v>2738.6610169491523</v>
      </c>
    </row>
    <row r="61" spans="1:19" ht="15">
      <c r="A61" s="14" t="s">
        <v>50</v>
      </c>
      <c r="B61" s="15">
        <f>SUM(B4:B59)</f>
        <v>14657013</v>
      </c>
      <c r="C61" s="15">
        <f>SUM(C4:C59)</f>
        <v>11549303</v>
      </c>
      <c r="D61" s="15">
        <f>SUM(D4:D59)</f>
        <v>26206316</v>
      </c>
      <c r="E61" s="15">
        <f>SUM(E4:E59)</f>
        <v>7088345</v>
      </c>
      <c r="F61" s="15">
        <f>SUM(F4:F59)</f>
        <v>3526756</v>
      </c>
      <c r="G61" s="15">
        <f>SUM(G4:G59)</f>
        <v>10615101</v>
      </c>
      <c r="H61" s="16">
        <f t="shared" si="8"/>
        <v>-51.63854326935508</v>
      </c>
      <c r="I61" s="16">
        <f t="shared" si="8"/>
        <v>-69.46347325029052</v>
      </c>
      <c r="J61" s="16">
        <f t="shared" si="8"/>
        <v>-59.49411203009228</v>
      </c>
      <c r="L61" s="69">
        <f t="shared" si="3"/>
        <v>7328506.5</v>
      </c>
      <c r="M61" s="69">
        <f t="shared" si="3"/>
        <v>5774651.5</v>
      </c>
      <c r="N61" s="69">
        <f t="shared" si="4"/>
        <v>3544172.5</v>
      </c>
      <c r="O61" s="69">
        <f t="shared" si="4"/>
        <v>1763378</v>
      </c>
      <c r="P61" s="69">
        <f t="shared" si="5"/>
        <v>-3784334</v>
      </c>
      <c r="Q61" s="69">
        <f t="shared" si="5"/>
        <v>-4011273.5</v>
      </c>
      <c r="R61" s="69">
        <f>N61/59</f>
        <v>60070.720338983054</v>
      </c>
      <c r="S61" s="69">
        <f>O61/59</f>
        <v>29887.762711864405</v>
      </c>
    </row>
    <row r="62" spans="1:10" ht="15">
      <c r="A62" s="11" t="s">
        <v>60</v>
      </c>
      <c r="B62" s="12"/>
      <c r="C62" s="12"/>
      <c r="D62" s="12">
        <v>31260</v>
      </c>
      <c r="E62" s="12"/>
      <c r="F62" s="12"/>
      <c r="G62" s="12">
        <v>4762</v>
      </c>
      <c r="H62" s="13"/>
      <c r="I62" s="13"/>
      <c r="J62" s="13">
        <f>+_xlfn.IFERROR(((G62-D62)/D62)*100,0)</f>
        <v>-84.76647472808702</v>
      </c>
    </row>
    <row r="63" spans="1:10" ht="15">
      <c r="A63" s="11" t="s">
        <v>61</v>
      </c>
      <c r="B63" s="12"/>
      <c r="C63" s="12"/>
      <c r="D63" s="32">
        <v>75</v>
      </c>
      <c r="E63" s="12"/>
      <c r="F63" s="12"/>
      <c r="G63" s="12">
        <v>8</v>
      </c>
      <c r="H63" s="13"/>
      <c r="I63" s="13"/>
      <c r="J63" s="13">
        <f>+_xlfn.IFERROR(((G63-D63)/D63)*100,0)</f>
        <v>-89.33333333333333</v>
      </c>
    </row>
    <row r="64" spans="1:10" ht="15.75" thickBot="1">
      <c r="A64" s="18" t="s">
        <v>62</v>
      </c>
      <c r="B64" s="19"/>
      <c r="C64" s="19"/>
      <c r="D64" s="19">
        <f>+D62+D63</f>
        <v>31335</v>
      </c>
      <c r="E64" s="19"/>
      <c r="F64" s="19"/>
      <c r="G64" s="19">
        <f>+G62+G63</f>
        <v>4770</v>
      </c>
      <c r="H64" s="56">
        <f>+_xlfn.IFERROR(((G64-D64)/D64)*100,0)</f>
        <v>-84.77740545715653</v>
      </c>
      <c r="I64" s="56"/>
      <c r="J64" s="57"/>
    </row>
    <row r="65" spans="1:10" ht="15.75" thickBot="1">
      <c r="A65" s="20" t="s">
        <v>63</v>
      </c>
      <c r="B65" s="33"/>
      <c r="C65" s="33"/>
      <c r="D65" s="33">
        <f>+D61+D64</f>
        <v>26237651</v>
      </c>
      <c r="E65" s="21"/>
      <c r="F65" s="21"/>
      <c r="G65" s="21">
        <f>+G61+G64</f>
        <v>10619871</v>
      </c>
      <c r="H65" s="60">
        <f>+_xlfn.IFERROR(((G65-D65)/D65)*100,0)</f>
        <v>-59.524307263634235</v>
      </c>
      <c r="I65" s="60"/>
      <c r="J65" s="61"/>
    </row>
    <row r="66" spans="1:10" ht="49.5" customHeight="1">
      <c r="A66" s="47" t="s">
        <v>72</v>
      </c>
      <c r="B66" s="47"/>
      <c r="C66" s="47"/>
      <c r="D66" s="47"/>
      <c r="E66" s="47"/>
      <c r="F66" s="47"/>
      <c r="G66" s="47"/>
      <c r="H66" s="47"/>
      <c r="I66" s="47"/>
      <c r="J66" s="47"/>
    </row>
    <row r="67" ht="15">
      <c r="A67" s="40" t="s">
        <v>73</v>
      </c>
    </row>
  </sheetData>
  <sheetProtection/>
  <mergeCells count="14">
    <mergeCell ref="L1:S1"/>
    <mergeCell ref="L2:Q2"/>
    <mergeCell ref="R2:S3"/>
    <mergeCell ref="L3:M3"/>
    <mergeCell ref="N3:O3"/>
    <mergeCell ref="P3:Q3"/>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O34" sqref="O34"/>
    </sheetView>
  </sheetViews>
  <sheetFormatPr defaultColWidth="9.140625" defaultRowHeight="15"/>
  <cols>
    <col min="1" max="1" width="36.7109375" style="0" bestFit="1" customWidth="1"/>
    <col min="2" max="10" width="14.28125" style="0" customWidth="1"/>
  </cols>
  <sheetData>
    <row r="1" spans="1:10" ht="22.5" customHeight="1">
      <c r="A1" s="48" t="s">
        <v>0</v>
      </c>
      <c r="B1" s="49"/>
      <c r="C1" s="49"/>
      <c r="D1" s="49"/>
      <c r="E1" s="49"/>
      <c r="F1" s="49"/>
      <c r="G1" s="49"/>
      <c r="H1" s="49"/>
      <c r="I1" s="49"/>
      <c r="J1" s="50"/>
    </row>
    <row r="2" spans="1:10" ht="27" customHeight="1">
      <c r="A2" s="51" t="s">
        <v>1</v>
      </c>
      <c r="B2" s="53" t="s">
        <v>77</v>
      </c>
      <c r="C2" s="53"/>
      <c r="D2" s="53"/>
      <c r="E2" s="53" t="s">
        <v>78</v>
      </c>
      <c r="F2" s="53"/>
      <c r="G2" s="53"/>
      <c r="H2" s="54" t="s">
        <v>76</v>
      </c>
      <c r="I2" s="54"/>
      <c r="J2" s="55"/>
    </row>
    <row r="3" spans="1:10" ht="15">
      <c r="A3" s="52"/>
      <c r="B3" s="1" t="s">
        <v>2</v>
      </c>
      <c r="C3" s="1" t="s">
        <v>3</v>
      </c>
      <c r="D3" s="1" t="s">
        <v>4</v>
      </c>
      <c r="E3" s="1" t="s">
        <v>2</v>
      </c>
      <c r="F3" s="1" t="s">
        <v>3</v>
      </c>
      <c r="G3" s="1" t="s">
        <v>4</v>
      </c>
      <c r="H3" s="1" t="s">
        <v>2</v>
      </c>
      <c r="I3" s="1" t="s">
        <v>3</v>
      </c>
      <c r="J3" s="2" t="s">
        <v>4</v>
      </c>
    </row>
    <row r="4" spans="1:11" ht="15">
      <c r="A4" s="10" t="s">
        <v>5</v>
      </c>
      <c r="B4" s="3">
        <v>1244</v>
      </c>
      <c r="C4" s="3">
        <v>3525</v>
      </c>
      <c r="D4" s="3">
        <v>4769</v>
      </c>
      <c r="E4" s="3">
        <v>1486</v>
      </c>
      <c r="F4" s="3">
        <v>4192</v>
      </c>
      <c r="G4" s="3">
        <v>5678</v>
      </c>
      <c r="H4" s="4">
        <f>+_xlfn.IFERROR(((E4-B4)/B4)*100,0)</f>
        <v>19.45337620578778</v>
      </c>
      <c r="I4" s="4">
        <f>+_xlfn.IFERROR(((F4-C4)/C4)*100,0)</f>
        <v>18.921985815602838</v>
      </c>
      <c r="J4" s="5">
        <f>+_xlfn.IFERROR(((G4-D4)/D4)*100,0)</f>
        <v>19.060599706437408</v>
      </c>
      <c r="K4" s="36"/>
    </row>
    <row r="5" spans="1:11" ht="15">
      <c r="A5" s="6" t="s">
        <v>69</v>
      </c>
      <c r="B5" s="7">
        <v>16012</v>
      </c>
      <c r="C5" s="7">
        <v>50637</v>
      </c>
      <c r="D5" s="7">
        <v>66649</v>
      </c>
      <c r="E5" s="7">
        <v>7574</v>
      </c>
      <c r="F5" s="7">
        <v>21391</v>
      </c>
      <c r="G5" s="7">
        <v>28965</v>
      </c>
      <c r="H5" s="8">
        <f>+_xlfn.IFERROR(((E5-B5)/B5)*100,0)</f>
        <v>-52.69797651761179</v>
      </c>
      <c r="I5" s="8">
        <f>+_xlfn.IFERROR(((F5-C5)/C5)*100,0)</f>
        <v>-57.75618618796532</v>
      </c>
      <c r="J5" s="9">
        <f>+_xlfn.IFERROR(((G5-D5)/D5)*100,0)</f>
        <v>-56.54098336059056</v>
      </c>
      <c r="K5" s="36"/>
    </row>
    <row r="6" spans="1:10" ht="15">
      <c r="A6" s="10" t="s">
        <v>53</v>
      </c>
      <c r="B6" s="3">
        <v>20806</v>
      </c>
      <c r="C6" s="3">
        <v>15770</v>
      </c>
      <c r="D6" s="3">
        <v>36576</v>
      </c>
      <c r="E6" s="3">
        <v>12961</v>
      </c>
      <c r="F6" s="3">
        <v>7124</v>
      </c>
      <c r="G6" s="3">
        <v>20085</v>
      </c>
      <c r="H6" s="4">
        <f aca="true" t="shared" si="0" ref="H6:H59">+_xlfn.IFERROR(((E6-B6)/B6)*100,0)</f>
        <v>-37.70546957608382</v>
      </c>
      <c r="I6" s="4">
        <f aca="true" t="shared" si="1" ref="I6:I61">+_xlfn.IFERROR(((F6-C6)/C6)*100,0)</f>
        <v>-54.825618262523776</v>
      </c>
      <c r="J6" s="5">
        <f aca="true" t="shared" si="2" ref="J6:J61">+_xlfn.IFERROR(((G6-D6)/D6)*100,0)</f>
        <v>-45.08694225721785</v>
      </c>
    </row>
    <row r="7" spans="1:10" ht="15">
      <c r="A7" s="6" t="s">
        <v>6</v>
      </c>
      <c r="B7" s="7">
        <v>11641</v>
      </c>
      <c r="C7" s="7">
        <v>2938</v>
      </c>
      <c r="D7" s="7">
        <v>14579</v>
      </c>
      <c r="E7" s="7">
        <v>5862</v>
      </c>
      <c r="F7" s="7">
        <v>822</v>
      </c>
      <c r="G7" s="7">
        <v>6684</v>
      </c>
      <c r="H7" s="8">
        <f t="shared" si="0"/>
        <v>-49.643501417404</v>
      </c>
      <c r="I7" s="8">
        <f t="shared" si="1"/>
        <v>-72.02178352620831</v>
      </c>
      <c r="J7" s="9">
        <f t="shared" si="2"/>
        <v>-54.153234103848</v>
      </c>
    </row>
    <row r="8" spans="1:10" ht="15">
      <c r="A8" s="10" t="s">
        <v>7</v>
      </c>
      <c r="B8" s="3">
        <v>9654</v>
      </c>
      <c r="C8" s="3">
        <v>2182</v>
      </c>
      <c r="D8" s="3">
        <v>11836</v>
      </c>
      <c r="E8" s="3">
        <v>5006</v>
      </c>
      <c r="F8" s="3">
        <v>473</v>
      </c>
      <c r="G8" s="3">
        <v>5479</v>
      </c>
      <c r="H8" s="4">
        <f t="shared" si="0"/>
        <v>-48.145846281334165</v>
      </c>
      <c r="I8" s="4">
        <f t="shared" si="1"/>
        <v>-78.32263978001833</v>
      </c>
      <c r="J8" s="5">
        <f t="shared" si="2"/>
        <v>-53.70902331868874</v>
      </c>
    </row>
    <row r="9" spans="1:10" ht="15">
      <c r="A9" s="6" t="s">
        <v>8</v>
      </c>
      <c r="B9" s="7">
        <v>8872</v>
      </c>
      <c r="C9" s="7">
        <v>5859</v>
      </c>
      <c r="D9" s="7">
        <v>14731</v>
      </c>
      <c r="E9" s="7">
        <v>6156</v>
      </c>
      <c r="F9" s="7">
        <v>1678</v>
      </c>
      <c r="G9" s="7">
        <v>7834</v>
      </c>
      <c r="H9" s="8">
        <f t="shared" si="0"/>
        <v>-30.613165013525702</v>
      </c>
      <c r="I9" s="8">
        <f t="shared" si="1"/>
        <v>-71.36030039255846</v>
      </c>
      <c r="J9" s="9">
        <f t="shared" si="2"/>
        <v>-46.819632068427126</v>
      </c>
    </row>
    <row r="10" spans="1:10" ht="15">
      <c r="A10" s="10" t="s">
        <v>54</v>
      </c>
      <c r="B10" s="3">
        <v>442</v>
      </c>
      <c r="C10" s="3">
        <v>80</v>
      </c>
      <c r="D10" s="3">
        <v>522</v>
      </c>
      <c r="E10" s="3">
        <v>284</v>
      </c>
      <c r="F10" s="3">
        <v>78</v>
      </c>
      <c r="G10" s="3">
        <v>362</v>
      </c>
      <c r="H10" s="4">
        <f t="shared" si="0"/>
        <v>-35.74660633484163</v>
      </c>
      <c r="I10" s="4">
        <f t="shared" si="1"/>
        <v>-2.5</v>
      </c>
      <c r="J10" s="5">
        <f t="shared" si="2"/>
        <v>-30.65134099616858</v>
      </c>
    </row>
    <row r="11" spans="1:10" ht="15">
      <c r="A11" s="6" t="s">
        <v>9</v>
      </c>
      <c r="B11" s="7">
        <v>2847</v>
      </c>
      <c r="C11" s="7">
        <v>50</v>
      </c>
      <c r="D11" s="7">
        <v>2897</v>
      </c>
      <c r="E11" s="7">
        <v>2757</v>
      </c>
      <c r="F11" s="7">
        <v>42</v>
      </c>
      <c r="G11" s="7">
        <v>2799</v>
      </c>
      <c r="H11" s="8">
        <f t="shared" si="0"/>
        <v>-3.1612223393045316</v>
      </c>
      <c r="I11" s="8">
        <f>+_xlfn.IFERROR(((F11-C11)/C11)*100,0)</f>
        <v>-16</v>
      </c>
      <c r="J11" s="9">
        <f t="shared" si="2"/>
        <v>-3.382809803244736</v>
      </c>
    </row>
    <row r="12" spans="1:10" ht="15">
      <c r="A12" s="10" t="s">
        <v>10</v>
      </c>
      <c r="B12" s="3">
        <v>1890</v>
      </c>
      <c r="C12" s="3">
        <v>19</v>
      </c>
      <c r="D12" s="3">
        <v>1909</v>
      </c>
      <c r="E12" s="3">
        <v>1087</v>
      </c>
      <c r="F12" s="3">
        <v>50</v>
      </c>
      <c r="G12" s="3">
        <v>1137</v>
      </c>
      <c r="H12" s="4">
        <f t="shared" si="0"/>
        <v>-42.48677248677249</v>
      </c>
      <c r="I12" s="4">
        <f t="shared" si="1"/>
        <v>163.1578947368421</v>
      </c>
      <c r="J12" s="5">
        <f t="shared" si="2"/>
        <v>-40.44002095337873</v>
      </c>
    </row>
    <row r="13" spans="1:10" ht="15">
      <c r="A13" s="6" t="s">
        <v>11</v>
      </c>
      <c r="B13" s="7">
        <v>5581</v>
      </c>
      <c r="C13" s="7">
        <v>852</v>
      </c>
      <c r="D13" s="7">
        <v>6433</v>
      </c>
      <c r="E13" s="7">
        <v>3949</v>
      </c>
      <c r="F13" s="7">
        <v>124</v>
      </c>
      <c r="G13" s="7">
        <v>4073</v>
      </c>
      <c r="H13" s="8">
        <f t="shared" si="0"/>
        <v>-29.2420713133847</v>
      </c>
      <c r="I13" s="8">
        <f t="shared" si="1"/>
        <v>-85.44600938967136</v>
      </c>
      <c r="J13" s="9">
        <f t="shared" si="2"/>
        <v>-36.68583864448935</v>
      </c>
    </row>
    <row r="14" spans="1:10" ht="15">
      <c r="A14" s="10" t="s">
        <v>12</v>
      </c>
      <c r="B14" s="3">
        <v>3014</v>
      </c>
      <c r="C14" s="3">
        <v>261</v>
      </c>
      <c r="D14" s="3">
        <v>3275</v>
      </c>
      <c r="E14" s="3">
        <v>1934</v>
      </c>
      <c r="F14" s="3">
        <v>140</v>
      </c>
      <c r="G14" s="3">
        <v>2074</v>
      </c>
      <c r="H14" s="4">
        <f t="shared" si="0"/>
        <v>-35.8327803583278</v>
      </c>
      <c r="I14" s="4">
        <f t="shared" si="1"/>
        <v>-46.36015325670498</v>
      </c>
      <c r="J14" s="5">
        <f t="shared" si="2"/>
        <v>-36.67175572519084</v>
      </c>
    </row>
    <row r="15" spans="1:10" ht="15">
      <c r="A15" s="6" t="s">
        <v>13</v>
      </c>
      <c r="B15" s="7">
        <v>830</v>
      </c>
      <c r="C15" s="7">
        <v>20</v>
      </c>
      <c r="D15" s="7">
        <v>850</v>
      </c>
      <c r="E15" s="7">
        <v>940</v>
      </c>
      <c r="F15" s="7">
        <v>22</v>
      </c>
      <c r="G15" s="7">
        <v>962</v>
      </c>
      <c r="H15" s="8">
        <f t="shared" si="0"/>
        <v>13.253012048192772</v>
      </c>
      <c r="I15" s="8">
        <f t="shared" si="1"/>
        <v>10</v>
      </c>
      <c r="J15" s="9">
        <f t="shared" si="2"/>
        <v>13.176470588235295</v>
      </c>
    </row>
    <row r="16" spans="1:10" ht="15">
      <c r="A16" s="10" t="s">
        <v>14</v>
      </c>
      <c r="B16" s="3">
        <v>2944</v>
      </c>
      <c r="C16" s="3">
        <v>397</v>
      </c>
      <c r="D16" s="3">
        <v>3341</v>
      </c>
      <c r="E16" s="3">
        <v>1992</v>
      </c>
      <c r="F16" s="3">
        <v>25</v>
      </c>
      <c r="G16" s="3">
        <v>2017</v>
      </c>
      <c r="H16" s="4">
        <f t="shared" si="0"/>
        <v>-32.33695652173913</v>
      </c>
      <c r="I16" s="4">
        <f t="shared" si="1"/>
        <v>-93.70277078085643</v>
      </c>
      <c r="J16" s="5">
        <f t="shared" si="2"/>
        <v>-39.62885363663574</v>
      </c>
    </row>
    <row r="17" spans="1:10" ht="15">
      <c r="A17" s="6" t="s">
        <v>15</v>
      </c>
      <c r="B17" s="7">
        <v>269</v>
      </c>
      <c r="C17" s="7">
        <v>6</v>
      </c>
      <c r="D17" s="7">
        <v>275</v>
      </c>
      <c r="E17" s="7">
        <v>198</v>
      </c>
      <c r="F17" s="7">
        <v>0</v>
      </c>
      <c r="G17" s="7">
        <v>198</v>
      </c>
      <c r="H17" s="8">
        <f t="shared" si="0"/>
        <v>-26.394052044609666</v>
      </c>
      <c r="I17" s="8">
        <f t="shared" si="1"/>
        <v>-100</v>
      </c>
      <c r="J17" s="9">
        <f t="shared" si="2"/>
        <v>-28.000000000000004</v>
      </c>
    </row>
    <row r="18" spans="1:10" ht="15">
      <c r="A18" s="10" t="s">
        <v>16</v>
      </c>
      <c r="B18" s="3">
        <v>346</v>
      </c>
      <c r="C18" s="3">
        <v>0</v>
      </c>
      <c r="D18" s="3">
        <v>346</v>
      </c>
      <c r="E18" s="3">
        <v>269</v>
      </c>
      <c r="F18" s="3">
        <v>0</v>
      </c>
      <c r="G18" s="3">
        <v>269</v>
      </c>
      <c r="H18" s="4">
        <f t="shared" si="0"/>
        <v>-22.254335260115607</v>
      </c>
      <c r="I18" s="4">
        <f t="shared" si="1"/>
        <v>0</v>
      </c>
      <c r="J18" s="5">
        <f t="shared" si="2"/>
        <v>-22.254335260115607</v>
      </c>
    </row>
    <row r="19" spans="1:10" ht="15">
      <c r="A19" s="6" t="s">
        <v>17</v>
      </c>
      <c r="B19" s="7">
        <v>177</v>
      </c>
      <c r="C19" s="7">
        <v>19</v>
      </c>
      <c r="D19" s="7">
        <v>196</v>
      </c>
      <c r="E19" s="7">
        <v>110</v>
      </c>
      <c r="F19" s="7">
        <v>0</v>
      </c>
      <c r="G19" s="7">
        <v>110</v>
      </c>
      <c r="H19" s="8">
        <f t="shared" si="0"/>
        <v>-37.85310734463277</v>
      </c>
      <c r="I19" s="8">
        <f t="shared" si="1"/>
        <v>-100</v>
      </c>
      <c r="J19" s="9">
        <f t="shared" si="2"/>
        <v>-43.87755102040816</v>
      </c>
    </row>
    <row r="20" spans="1:10" ht="15">
      <c r="A20" s="10" t="s">
        <v>55</v>
      </c>
      <c r="B20" s="3">
        <v>4073</v>
      </c>
      <c r="C20" s="3">
        <v>0</v>
      </c>
      <c r="D20" s="3">
        <v>4073</v>
      </c>
      <c r="E20" s="3">
        <v>3280</v>
      </c>
      <c r="F20" s="3">
        <v>0</v>
      </c>
      <c r="G20" s="3">
        <v>3280</v>
      </c>
      <c r="H20" s="4">
        <f t="shared" si="0"/>
        <v>-19.469678369752025</v>
      </c>
      <c r="I20" s="4">
        <f t="shared" si="1"/>
        <v>0</v>
      </c>
      <c r="J20" s="5">
        <f t="shared" si="2"/>
        <v>-19.469678369752025</v>
      </c>
    </row>
    <row r="21" spans="1:10" ht="15">
      <c r="A21" s="6" t="s">
        <v>18</v>
      </c>
      <c r="B21" s="7">
        <v>3468</v>
      </c>
      <c r="C21" s="7">
        <v>13</v>
      </c>
      <c r="D21" s="7">
        <v>3481</v>
      </c>
      <c r="E21" s="7">
        <v>1695</v>
      </c>
      <c r="F21" s="7">
        <v>0</v>
      </c>
      <c r="G21" s="7">
        <v>1695</v>
      </c>
      <c r="H21" s="8">
        <f t="shared" si="0"/>
        <v>-51.12456747404844</v>
      </c>
      <c r="I21" s="8">
        <f t="shared" si="1"/>
        <v>-100</v>
      </c>
      <c r="J21" s="9">
        <f t="shared" si="2"/>
        <v>-51.30709566216605</v>
      </c>
    </row>
    <row r="22" spans="1:10" ht="15">
      <c r="A22" s="10" t="s">
        <v>19</v>
      </c>
      <c r="B22" s="3">
        <v>7</v>
      </c>
      <c r="C22" s="3">
        <v>0</v>
      </c>
      <c r="D22" s="3">
        <v>7</v>
      </c>
      <c r="E22" s="3">
        <v>12</v>
      </c>
      <c r="F22" s="3">
        <v>0</v>
      </c>
      <c r="G22" s="3">
        <v>12</v>
      </c>
      <c r="H22" s="4">
        <f t="shared" si="0"/>
        <v>71.42857142857143</v>
      </c>
      <c r="I22" s="4">
        <f t="shared" si="1"/>
        <v>0</v>
      </c>
      <c r="J22" s="5">
        <f t="shared" si="2"/>
        <v>71.42857142857143</v>
      </c>
    </row>
    <row r="23" spans="1:10" ht="15">
      <c r="A23" s="6" t="s">
        <v>20</v>
      </c>
      <c r="B23" s="7">
        <v>534</v>
      </c>
      <c r="C23" s="7">
        <v>4</v>
      </c>
      <c r="D23" s="7">
        <v>538</v>
      </c>
      <c r="E23" s="7">
        <v>506</v>
      </c>
      <c r="F23" s="7">
        <v>0</v>
      </c>
      <c r="G23" s="7">
        <v>506</v>
      </c>
      <c r="H23" s="8">
        <f t="shared" si="0"/>
        <v>-5.2434456928838955</v>
      </c>
      <c r="I23" s="8">
        <f t="shared" si="1"/>
        <v>-100</v>
      </c>
      <c r="J23" s="9">
        <f t="shared" si="2"/>
        <v>-5.947955390334572</v>
      </c>
    </row>
    <row r="24" spans="1:10" ht="15">
      <c r="A24" s="10" t="s">
        <v>21</v>
      </c>
      <c r="B24" s="3">
        <v>248</v>
      </c>
      <c r="C24" s="3">
        <v>0</v>
      </c>
      <c r="D24" s="3">
        <v>248</v>
      </c>
      <c r="E24" s="3">
        <v>156</v>
      </c>
      <c r="F24" s="3">
        <v>0</v>
      </c>
      <c r="G24" s="3">
        <v>156</v>
      </c>
      <c r="H24" s="4">
        <f t="shared" si="0"/>
        <v>-37.096774193548384</v>
      </c>
      <c r="I24" s="4">
        <f t="shared" si="1"/>
        <v>0</v>
      </c>
      <c r="J24" s="5">
        <f t="shared" si="2"/>
        <v>-37.096774193548384</v>
      </c>
    </row>
    <row r="25" spans="1:10" ht="15">
      <c r="A25" s="6" t="s">
        <v>22</v>
      </c>
      <c r="B25" s="7">
        <v>1578</v>
      </c>
      <c r="C25" s="7">
        <v>69</v>
      </c>
      <c r="D25" s="7">
        <v>1647</v>
      </c>
      <c r="E25" s="7">
        <v>1733</v>
      </c>
      <c r="F25" s="7">
        <v>22</v>
      </c>
      <c r="G25" s="7">
        <v>1755</v>
      </c>
      <c r="H25" s="8">
        <f t="shared" si="0"/>
        <v>9.82256020278834</v>
      </c>
      <c r="I25" s="8">
        <f t="shared" si="1"/>
        <v>-68.11594202898551</v>
      </c>
      <c r="J25" s="9">
        <f t="shared" si="2"/>
        <v>6.557377049180328</v>
      </c>
    </row>
    <row r="26" spans="1:10" ht="15">
      <c r="A26" s="10" t="s">
        <v>23</v>
      </c>
      <c r="B26" s="3">
        <v>861</v>
      </c>
      <c r="C26" s="3">
        <v>13</v>
      </c>
      <c r="D26" s="3">
        <v>874</v>
      </c>
      <c r="E26" s="3">
        <v>716</v>
      </c>
      <c r="F26" s="3">
        <v>0</v>
      </c>
      <c r="G26" s="3">
        <v>716</v>
      </c>
      <c r="H26" s="4">
        <f t="shared" si="0"/>
        <v>-16.840882694541232</v>
      </c>
      <c r="I26" s="4">
        <f t="shared" si="1"/>
        <v>-100</v>
      </c>
      <c r="J26" s="5">
        <f t="shared" si="2"/>
        <v>-18.07780320366133</v>
      </c>
    </row>
    <row r="27" spans="1:10" ht="15">
      <c r="A27" s="6" t="s">
        <v>24</v>
      </c>
      <c r="B27" s="7">
        <v>4</v>
      </c>
      <c r="C27" s="7">
        <v>0</v>
      </c>
      <c r="D27" s="7">
        <v>4</v>
      </c>
      <c r="E27" s="7">
        <v>38</v>
      </c>
      <c r="F27" s="7">
        <v>0</v>
      </c>
      <c r="G27" s="7">
        <v>38</v>
      </c>
      <c r="H27" s="8">
        <f t="shared" si="0"/>
        <v>850</v>
      </c>
      <c r="I27" s="8">
        <f t="shared" si="1"/>
        <v>0</v>
      </c>
      <c r="J27" s="9">
        <f t="shared" si="2"/>
        <v>850</v>
      </c>
    </row>
    <row r="28" spans="1:10" ht="15">
      <c r="A28" s="10" t="s">
        <v>25</v>
      </c>
      <c r="B28" s="3">
        <v>903</v>
      </c>
      <c r="C28" s="3">
        <v>40</v>
      </c>
      <c r="D28" s="3">
        <v>943</v>
      </c>
      <c r="E28" s="3">
        <v>610</v>
      </c>
      <c r="F28" s="3">
        <v>12</v>
      </c>
      <c r="G28" s="3">
        <v>622</v>
      </c>
      <c r="H28" s="4">
        <f t="shared" si="0"/>
        <v>-32.44739756367663</v>
      </c>
      <c r="I28" s="4">
        <f t="shared" si="1"/>
        <v>-70</v>
      </c>
      <c r="J28" s="5">
        <f t="shared" si="2"/>
        <v>-34.04029692470838</v>
      </c>
    </row>
    <row r="29" spans="1:10" ht="15">
      <c r="A29" s="6" t="s">
        <v>26</v>
      </c>
      <c r="B29" s="7">
        <v>1788</v>
      </c>
      <c r="C29" s="7">
        <v>59</v>
      </c>
      <c r="D29" s="7">
        <v>1847</v>
      </c>
      <c r="E29" s="7">
        <v>1266</v>
      </c>
      <c r="F29" s="7">
        <v>3</v>
      </c>
      <c r="G29" s="7">
        <v>1269</v>
      </c>
      <c r="H29" s="8">
        <f t="shared" si="0"/>
        <v>-29.194630872483224</v>
      </c>
      <c r="I29" s="8">
        <f t="shared" si="1"/>
        <v>-94.91525423728814</v>
      </c>
      <c r="J29" s="9">
        <f t="shared" si="2"/>
        <v>-31.293990254466703</v>
      </c>
    </row>
    <row r="30" spans="1:10" ht="15">
      <c r="A30" s="10" t="s">
        <v>27</v>
      </c>
      <c r="B30" s="3">
        <v>1231</v>
      </c>
      <c r="C30" s="3">
        <v>20</v>
      </c>
      <c r="D30" s="3">
        <v>1251</v>
      </c>
      <c r="E30" s="3">
        <v>806</v>
      </c>
      <c r="F30" s="3">
        <v>2</v>
      </c>
      <c r="G30" s="3">
        <v>808</v>
      </c>
      <c r="H30" s="4">
        <f t="shared" si="0"/>
        <v>-34.52477660438667</v>
      </c>
      <c r="I30" s="4">
        <f t="shared" si="1"/>
        <v>-90</v>
      </c>
      <c r="J30" s="5">
        <f t="shared" si="2"/>
        <v>-35.41167066346922</v>
      </c>
    </row>
    <row r="31" spans="1:10" ht="15">
      <c r="A31" s="6" t="s">
        <v>28</v>
      </c>
      <c r="B31" s="7">
        <v>402</v>
      </c>
      <c r="C31" s="7">
        <v>3</v>
      </c>
      <c r="D31" s="7">
        <v>405</v>
      </c>
      <c r="E31" s="7">
        <v>289</v>
      </c>
      <c r="F31" s="7">
        <v>18</v>
      </c>
      <c r="G31" s="7">
        <v>307</v>
      </c>
      <c r="H31" s="8">
        <f t="shared" si="0"/>
        <v>-28.109452736318406</v>
      </c>
      <c r="I31" s="8">
        <f t="shared" si="1"/>
        <v>500</v>
      </c>
      <c r="J31" s="9">
        <f t="shared" si="2"/>
        <v>-24.19753086419753</v>
      </c>
    </row>
    <row r="32" spans="1:10" ht="15">
      <c r="A32" s="10" t="s">
        <v>56</v>
      </c>
      <c r="B32" s="3">
        <v>710</v>
      </c>
      <c r="C32" s="3">
        <v>64</v>
      </c>
      <c r="D32" s="3">
        <v>774</v>
      </c>
      <c r="E32" s="3">
        <v>473</v>
      </c>
      <c r="F32" s="3">
        <v>32</v>
      </c>
      <c r="G32" s="3">
        <v>505</v>
      </c>
      <c r="H32" s="4">
        <f t="shared" si="0"/>
        <v>-33.38028169014085</v>
      </c>
      <c r="I32" s="4">
        <f t="shared" si="1"/>
        <v>-50</v>
      </c>
      <c r="J32" s="5">
        <f t="shared" si="2"/>
        <v>-34.75452196382429</v>
      </c>
    </row>
    <row r="33" spans="1:10" ht="15">
      <c r="A33" s="6" t="s">
        <v>68</v>
      </c>
      <c r="B33" s="7">
        <v>106</v>
      </c>
      <c r="C33" s="7">
        <v>0</v>
      </c>
      <c r="D33" s="7">
        <v>106</v>
      </c>
      <c r="E33" s="7">
        <v>55</v>
      </c>
      <c r="F33" s="7">
        <v>0</v>
      </c>
      <c r="G33" s="7">
        <v>55</v>
      </c>
      <c r="H33" s="8">
        <f t="shared" si="0"/>
        <v>-48.113207547169814</v>
      </c>
      <c r="I33" s="8">
        <f t="shared" si="1"/>
        <v>0</v>
      </c>
      <c r="J33" s="9">
        <f t="shared" si="2"/>
        <v>-48.113207547169814</v>
      </c>
    </row>
    <row r="34" spans="1:10" ht="15">
      <c r="A34" s="10" t="s">
        <v>29</v>
      </c>
      <c r="B34" s="3">
        <v>1262</v>
      </c>
      <c r="C34" s="3">
        <v>313</v>
      </c>
      <c r="D34" s="3">
        <v>1575</v>
      </c>
      <c r="E34" s="3">
        <v>862</v>
      </c>
      <c r="F34" s="3">
        <v>33</v>
      </c>
      <c r="G34" s="3">
        <v>895</v>
      </c>
      <c r="H34" s="4">
        <f t="shared" si="0"/>
        <v>-31.695721077654515</v>
      </c>
      <c r="I34" s="4">
        <f t="shared" si="1"/>
        <v>-89.45686900958466</v>
      </c>
      <c r="J34" s="5">
        <f t="shared" si="2"/>
        <v>-43.17460317460318</v>
      </c>
    </row>
    <row r="35" spans="1:10" ht="15">
      <c r="A35" s="6" t="s">
        <v>67</v>
      </c>
      <c r="B35" s="7">
        <v>299</v>
      </c>
      <c r="C35" s="7">
        <v>0</v>
      </c>
      <c r="D35" s="7">
        <v>299</v>
      </c>
      <c r="E35" s="7">
        <v>240</v>
      </c>
      <c r="F35" s="7">
        <v>0</v>
      </c>
      <c r="G35" s="7">
        <v>240</v>
      </c>
      <c r="H35" s="8">
        <f t="shared" si="0"/>
        <v>-19.732441471571907</v>
      </c>
      <c r="I35" s="8">
        <f t="shared" si="1"/>
        <v>0</v>
      </c>
      <c r="J35" s="9">
        <f t="shared" si="2"/>
        <v>-19.732441471571907</v>
      </c>
    </row>
    <row r="36" spans="1:10" ht="15">
      <c r="A36" s="10" t="s">
        <v>30</v>
      </c>
      <c r="B36" s="3">
        <v>3695</v>
      </c>
      <c r="C36" s="3">
        <v>44</v>
      </c>
      <c r="D36" s="3">
        <v>3739</v>
      </c>
      <c r="E36" s="3">
        <v>3043</v>
      </c>
      <c r="F36" s="3">
        <v>18</v>
      </c>
      <c r="G36" s="3">
        <v>3061</v>
      </c>
      <c r="H36" s="4">
        <f t="shared" si="0"/>
        <v>-17.645466847090663</v>
      </c>
      <c r="I36" s="4">
        <f t="shared" si="1"/>
        <v>-59.09090909090909</v>
      </c>
      <c r="J36" s="5">
        <f t="shared" si="2"/>
        <v>-18.133190692698584</v>
      </c>
    </row>
    <row r="37" spans="1:10" ht="15">
      <c r="A37" s="6" t="s">
        <v>31</v>
      </c>
      <c r="B37" s="7">
        <v>381</v>
      </c>
      <c r="C37" s="7">
        <v>4</v>
      </c>
      <c r="D37" s="7">
        <v>385</v>
      </c>
      <c r="E37" s="7">
        <v>261</v>
      </c>
      <c r="F37" s="7">
        <v>1</v>
      </c>
      <c r="G37" s="7">
        <v>262</v>
      </c>
      <c r="H37" s="8">
        <f t="shared" si="0"/>
        <v>-31.496062992125985</v>
      </c>
      <c r="I37" s="8">
        <f t="shared" si="1"/>
        <v>-75</v>
      </c>
      <c r="J37" s="9">
        <f t="shared" si="2"/>
        <v>-31.948051948051948</v>
      </c>
    </row>
    <row r="38" spans="1:10" ht="15">
      <c r="A38" s="10" t="s">
        <v>32</v>
      </c>
      <c r="B38" s="3">
        <v>646</v>
      </c>
      <c r="C38" s="3">
        <v>0</v>
      </c>
      <c r="D38" s="3">
        <v>646</v>
      </c>
      <c r="E38" s="3">
        <v>556</v>
      </c>
      <c r="F38" s="3">
        <v>2</v>
      </c>
      <c r="G38" s="3">
        <v>558</v>
      </c>
      <c r="H38" s="4">
        <f t="shared" si="0"/>
        <v>-13.93188854489164</v>
      </c>
      <c r="I38" s="4">
        <f t="shared" si="1"/>
        <v>0</v>
      </c>
      <c r="J38" s="5">
        <f t="shared" si="2"/>
        <v>-13.622291021671826</v>
      </c>
    </row>
    <row r="39" spans="1:10" ht="15">
      <c r="A39" s="6" t="s">
        <v>33</v>
      </c>
      <c r="B39" s="7">
        <v>99</v>
      </c>
      <c r="C39" s="7">
        <v>7</v>
      </c>
      <c r="D39" s="7">
        <v>106</v>
      </c>
      <c r="E39" s="7">
        <v>56</v>
      </c>
      <c r="F39" s="7">
        <v>2</v>
      </c>
      <c r="G39" s="7">
        <v>58</v>
      </c>
      <c r="H39" s="8">
        <f t="shared" si="0"/>
        <v>-43.43434343434344</v>
      </c>
      <c r="I39" s="8">
        <f t="shared" si="1"/>
        <v>-71.42857142857143</v>
      </c>
      <c r="J39" s="9">
        <f t="shared" si="2"/>
        <v>-45.28301886792453</v>
      </c>
    </row>
    <row r="40" spans="1:10" ht="15">
      <c r="A40" s="10" t="s">
        <v>34</v>
      </c>
      <c r="B40" s="3">
        <v>2125</v>
      </c>
      <c r="C40" s="3">
        <v>333</v>
      </c>
      <c r="D40" s="3">
        <v>2458</v>
      </c>
      <c r="E40" s="3">
        <v>1055</v>
      </c>
      <c r="F40" s="3">
        <v>153</v>
      </c>
      <c r="G40" s="3">
        <v>1208</v>
      </c>
      <c r="H40" s="4">
        <f t="shared" si="0"/>
        <v>-50.35294117647059</v>
      </c>
      <c r="I40" s="4">
        <f t="shared" si="1"/>
        <v>-54.054054054054056</v>
      </c>
      <c r="J40" s="5">
        <f t="shared" si="2"/>
        <v>-50.85435313262815</v>
      </c>
    </row>
    <row r="41" spans="1:10" ht="15">
      <c r="A41" s="6" t="s">
        <v>35</v>
      </c>
      <c r="B41" s="7">
        <v>194</v>
      </c>
      <c r="C41" s="7">
        <v>20</v>
      </c>
      <c r="D41" s="7">
        <v>214</v>
      </c>
      <c r="E41" s="7">
        <v>267</v>
      </c>
      <c r="F41" s="7">
        <v>2</v>
      </c>
      <c r="G41" s="7">
        <v>269</v>
      </c>
      <c r="H41" s="8">
        <f t="shared" si="0"/>
        <v>37.628865979381445</v>
      </c>
      <c r="I41" s="8">
        <f t="shared" si="1"/>
        <v>-90</v>
      </c>
      <c r="J41" s="9">
        <f t="shared" si="2"/>
        <v>25.70093457943925</v>
      </c>
    </row>
    <row r="42" spans="1:10" ht="15">
      <c r="A42" s="10" t="s">
        <v>36</v>
      </c>
      <c r="B42" s="3">
        <v>1001</v>
      </c>
      <c r="C42" s="3">
        <v>113</v>
      </c>
      <c r="D42" s="3">
        <v>1114</v>
      </c>
      <c r="E42" s="3">
        <v>633</v>
      </c>
      <c r="F42" s="3">
        <v>30</v>
      </c>
      <c r="G42" s="3">
        <v>663</v>
      </c>
      <c r="H42" s="4">
        <f t="shared" si="0"/>
        <v>-36.76323676323676</v>
      </c>
      <c r="I42" s="4">
        <f t="shared" si="1"/>
        <v>-73.45132743362832</v>
      </c>
      <c r="J42" s="5">
        <f t="shared" si="2"/>
        <v>-40.48473967684021</v>
      </c>
    </row>
    <row r="43" spans="1:10" ht="15">
      <c r="A43" s="6" t="s">
        <v>37</v>
      </c>
      <c r="B43" s="7">
        <v>936</v>
      </c>
      <c r="C43" s="7">
        <v>9</v>
      </c>
      <c r="D43" s="7">
        <v>945</v>
      </c>
      <c r="E43" s="7">
        <v>699</v>
      </c>
      <c r="F43" s="7">
        <v>12</v>
      </c>
      <c r="G43" s="7">
        <v>711</v>
      </c>
      <c r="H43" s="8">
        <f t="shared" si="0"/>
        <v>-25.320512820512818</v>
      </c>
      <c r="I43" s="8">
        <f t="shared" si="1"/>
        <v>33.33333333333333</v>
      </c>
      <c r="J43" s="9">
        <f t="shared" si="2"/>
        <v>-24.761904761904763</v>
      </c>
    </row>
    <row r="44" spans="1:10" ht="15">
      <c r="A44" s="10" t="s">
        <v>38</v>
      </c>
      <c r="B44" s="3">
        <v>596</v>
      </c>
      <c r="C44" s="3">
        <v>2</v>
      </c>
      <c r="D44" s="3">
        <v>598</v>
      </c>
      <c r="E44" s="3">
        <v>534</v>
      </c>
      <c r="F44" s="3">
        <v>4</v>
      </c>
      <c r="G44" s="3">
        <v>538</v>
      </c>
      <c r="H44" s="4">
        <f t="shared" si="0"/>
        <v>-10.40268456375839</v>
      </c>
      <c r="I44" s="4">
        <f t="shared" si="1"/>
        <v>100</v>
      </c>
      <c r="J44" s="5">
        <f t="shared" si="2"/>
        <v>-10.033444816053512</v>
      </c>
    </row>
    <row r="45" spans="1:10" ht="15">
      <c r="A45" s="6" t="s">
        <v>70</v>
      </c>
      <c r="B45" s="7">
        <v>357</v>
      </c>
      <c r="C45" s="7">
        <v>5</v>
      </c>
      <c r="D45" s="7">
        <v>362</v>
      </c>
      <c r="E45" s="7">
        <v>346</v>
      </c>
      <c r="F45" s="7">
        <v>0</v>
      </c>
      <c r="G45" s="7">
        <v>346</v>
      </c>
      <c r="H45" s="8">
        <f t="shared" si="0"/>
        <v>-3.081232492997199</v>
      </c>
      <c r="I45" s="8">
        <f t="shared" si="1"/>
        <v>-100</v>
      </c>
      <c r="J45" s="9">
        <f t="shared" si="2"/>
        <v>-4.41988950276243</v>
      </c>
    </row>
    <row r="46" spans="1:10" ht="15">
      <c r="A46" s="10" t="s">
        <v>39</v>
      </c>
      <c r="B46" s="3">
        <v>1846</v>
      </c>
      <c r="C46" s="3">
        <v>7</v>
      </c>
      <c r="D46" s="3">
        <v>1853</v>
      </c>
      <c r="E46" s="3">
        <v>1740</v>
      </c>
      <c r="F46" s="3">
        <v>5</v>
      </c>
      <c r="G46" s="3">
        <v>1745</v>
      </c>
      <c r="H46" s="4">
        <f t="shared" si="0"/>
        <v>-5.742145178764897</v>
      </c>
      <c r="I46" s="4">
        <f t="shared" si="1"/>
        <v>-28.57142857142857</v>
      </c>
      <c r="J46" s="5">
        <f t="shared" si="2"/>
        <v>-5.828386400431732</v>
      </c>
    </row>
    <row r="47" spans="1:10" ht="15">
      <c r="A47" s="6" t="s">
        <v>40</v>
      </c>
      <c r="B47" s="7">
        <v>1044</v>
      </c>
      <c r="C47" s="7">
        <v>22</v>
      </c>
      <c r="D47" s="7">
        <v>1066</v>
      </c>
      <c r="E47" s="7">
        <v>574</v>
      </c>
      <c r="F47" s="7">
        <v>2</v>
      </c>
      <c r="G47" s="7">
        <v>576</v>
      </c>
      <c r="H47" s="8">
        <f t="shared" si="0"/>
        <v>-45.01915708812261</v>
      </c>
      <c r="I47" s="8">
        <f t="shared" si="1"/>
        <v>-90.9090909090909</v>
      </c>
      <c r="J47" s="9">
        <f t="shared" si="2"/>
        <v>-45.96622889305816</v>
      </c>
    </row>
    <row r="48" spans="1:10" ht="15">
      <c r="A48" s="10" t="s">
        <v>41</v>
      </c>
      <c r="B48" s="3">
        <v>2286</v>
      </c>
      <c r="C48" s="3">
        <v>156</v>
      </c>
      <c r="D48" s="3">
        <v>2442</v>
      </c>
      <c r="E48" s="3">
        <v>1314</v>
      </c>
      <c r="F48" s="3">
        <v>72</v>
      </c>
      <c r="G48" s="3">
        <v>1386</v>
      </c>
      <c r="H48" s="4">
        <f t="shared" si="0"/>
        <v>-42.51968503937008</v>
      </c>
      <c r="I48" s="4">
        <f t="shared" si="1"/>
        <v>-53.84615384615385</v>
      </c>
      <c r="J48" s="5">
        <f t="shared" si="2"/>
        <v>-43.24324324324324</v>
      </c>
    </row>
    <row r="49" spans="1:10" ht="15">
      <c r="A49" s="6" t="s">
        <v>42</v>
      </c>
      <c r="B49" s="7">
        <v>62</v>
      </c>
      <c r="C49" s="7">
        <v>0</v>
      </c>
      <c r="D49" s="7">
        <v>62</v>
      </c>
      <c r="E49" s="7">
        <v>68</v>
      </c>
      <c r="F49" s="7">
        <v>0</v>
      </c>
      <c r="G49" s="7">
        <v>68</v>
      </c>
      <c r="H49" s="8">
        <f t="shared" si="0"/>
        <v>9.67741935483871</v>
      </c>
      <c r="I49" s="8">
        <f t="shared" si="1"/>
        <v>0</v>
      </c>
      <c r="J49" s="9">
        <f t="shared" si="2"/>
        <v>9.67741935483871</v>
      </c>
    </row>
    <row r="50" spans="1:10" ht="15">
      <c r="A50" s="10" t="s">
        <v>43</v>
      </c>
      <c r="B50" s="3">
        <v>215</v>
      </c>
      <c r="C50" s="3">
        <v>0</v>
      </c>
      <c r="D50" s="3">
        <v>215</v>
      </c>
      <c r="E50" s="3">
        <v>124</v>
      </c>
      <c r="F50" s="3">
        <v>6</v>
      </c>
      <c r="G50" s="3">
        <v>130</v>
      </c>
      <c r="H50" s="4">
        <f t="shared" si="0"/>
        <v>-42.32558139534884</v>
      </c>
      <c r="I50" s="4">
        <f t="shared" si="1"/>
        <v>0</v>
      </c>
      <c r="J50" s="5">
        <f t="shared" si="2"/>
        <v>-39.53488372093023</v>
      </c>
    </row>
    <row r="51" spans="1:10" ht="15">
      <c r="A51" s="6" t="s">
        <v>44</v>
      </c>
      <c r="B51" s="7">
        <v>484</v>
      </c>
      <c r="C51" s="7">
        <v>6</v>
      </c>
      <c r="D51" s="7">
        <v>490</v>
      </c>
      <c r="E51" s="7">
        <v>442</v>
      </c>
      <c r="F51" s="7">
        <v>3</v>
      </c>
      <c r="G51" s="7">
        <v>445</v>
      </c>
      <c r="H51" s="8">
        <f t="shared" si="0"/>
        <v>-8.677685950413224</v>
      </c>
      <c r="I51" s="8">
        <f>+_xlfn.IFERROR(((F51-C51)/C51)*100,0)</f>
        <v>-50</v>
      </c>
      <c r="J51" s="9">
        <f t="shared" si="2"/>
        <v>-9.183673469387756</v>
      </c>
    </row>
    <row r="52" spans="1:10" ht="15">
      <c r="A52" s="10" t="s">
        <v>75</v>
      </c>
      <c r="B52" s="3">
        <v>892</v>
      </c>
      <c r="C52" s="3">
        <v>25</v>
      </c>
      <c r="D52" s="3">
        <v>917</v>
      </c>
      <c r="E52" s="3">
        <v>883</v>
      </c>
      <c r="F52" s="3">
        <v>3</v>
      </c>
      <c r="G52" s="3">
        <v>886</v>
      </c>
      <c r="H52" s="4">
        <f t="shared" si="0"/>
        <v>-1.0089686098654709</v>
      </c>
      <c r="I52" s="4">
        <f t="shared" si="1"/>
        <v>-88</v>
      </c>
      <c r="J52" s="5">
        <f t="shared" si="2"/>
        <v>-3.380588876772083</v>
      </c>
    </row>
    <row r="53" spans="1:10" ht="15">
      <c r="A53" s="6" t="s">
        <v>45</v>
      </c>
      <c r="B53" s="7">
        <v>380</v>
      </c>
      <c r="C53" s="7">
        <v>0</v>
      </c>
      <c r="D53" s="7">
        <v>380</v>
      </c>
      <c r="E53" s="7">
        <v>913</v>
      </c>
      <c r="F53" s="7">
        <v>0</v>
      </c>
      <c r="G53" s="7">
        <v>913</v>
      </c>
      <c r="H53" s="8">
        <f t="shared" si="0"/>
        <v>140.26315789473685</v>
      </c>
      <c r="I53" s="8">
        <f t="shared" si="1"/>
        <v>0</v>
      </c>
      <c r="J53" s="9">
        <f t="shared" si="2"/>
        <v>140.26315789473685</v>
      </c>
    </row>
    <row r="54" spans="1:10" ht="15">
      <c r="A54" s="10" t="s">
        <v>71</v>
      </c>
      <c r="B54" s="3">
        <v>3929</v>
      </c>
      <c r="C54" s="3">
        <v>70</v>
      </c>
      <c r="D54" s="3">
        <v>3999</v>
      </c>
      <c r="E54" s="3">
        <v>3755</v>
      </c>
      <c r="F54" s="3">
        <v>81</v>
      </c>
      <c r="G54" s="3">
        <v>3836</v>
      </c>
      <c r="H54" s="4">
        <f t="shared" si="0"/>
        <v>-4.428607788241283</v>
      </c>
      <c r="I54" s="4">
        <f t="shared" si="1"/>
        <v>15.714285714285714</v>
      </c>
      <c r="J54" s="5">
        <f t="shared" si="2"/>
        <v>-4.0760190047511875</v>
      </c>
    </row>
    <row r="55" spans="1:10" ht="15">
      <c r="A55" s="6" t="s">
        <v>46</v>
      </c>
      <c r="B55" s="7">
        <v>47</v>
      </c>
      <c r="C55" s="7">
        <v>0</v>
      </c>
      <c r="D55" s="7">
        <v>47</v>
      </c>
      <c r="E55" s="7">
        <v>60</v>
      </c>
      <c r="F55" s="7">
        <v>0</v>
      </c>
      <c r="G55" s="7">
        <v>60</v>
      </c>
      <c r="H55" s="8">
        <f t="shared" si="0"/>
        <v>27.659574468085108</v>
      </c>
      <c r="I55" s="8">
        <f t="shared" si="1"/>
        <v>0</v>
      </c>
      <c r="J55" s="9">
        <f t="shared" si="2"/>
        <v>27.659574468085108</v>
      </c>
    </row>
    <row r="56" spans="1:10" ht="15">
      <c r="A56" s="10" t="s">
        <v>47</v>
      </c>
      <c r="B56" s="3">
        <v>1044</v>
      </c>
      <c r="C56" s="3">
        <v>1</v>
      </c>
      <c r="D56" s="3">
        <v>1045</v>
      </c>
      <c r="E56" s="3">
        <v>778</v>
      </c>
      <c r="F56" s="3">
        <v>0</v>
      </c>
      <c r="G56" s="3">
        <v>778</v>
      </c>
      <c r="H56" s="4">
        <f t="shared" si="0"/>
        <v>-25.478927203065133</v>
      </c>
      <c r="I56" s="4">
        <f t="shared" si="1"/>
        <v>-100</v>
      </c>
      <c r="J56" s="5">
        <f t="shared" si="2"/>
        <v>-25.550239234449762</v>
      </c>
    </row>
    <row r="57" spans="1:10" ht="15">
      <c r="A57" s="6" t="s">
        <v>48</v>
      </c>
      <c r="B57" s="7">
        <v>2044</v>
      </c>
      <c r="C57" s="7">
        <v>14</v>
      </c>
      <c r="D57" s="7">
        <v>2058</v>
      </c>
      <c r="E57" s="7">
        <v>2278</v>
      </c>
      <c r="F57" s="7">
        <v>20</v>
      </c>
      <c r="G57" s="7">
        <v>2298</v>
      </c>
      <c r="H57" s="8">
        <f t="shared" si="0"/>
        <v>11.448140900195694</v>
      </c>
      <c r="I57" s="8">
        <f t="shared" si="1"/>
        <v>42.857142857142854</v>
      </c>
      <c r="J57" s="9">
        <f t="shared" si="2"/>
        <v>11.661807580174926</v>
      </c>
    </row>
    <row r="58" spans="1:10" ht="15">
      <c r="A58" s="10" t="s">
        <v>57</v>
      </c>
      <c r="B58" s="3">
        <v>98</v>
      </c>
      <c r="C58" s="3">
        <v>21</v>
      </c>
      <c r="D58" s="3">
        <v>119</v>
      </c>
      <c r="E58" s="3">
        <v>68</v>
      </c>
      <c r="F58" s="3">
        <v>0</v>
      </c>
      <c r="G58" s="3">
        <v>68</v>
      </c>
      <c r="H58" s="4">
        <f t="shared" si="0"/>
        <v>-30.612244897959183</v>
      </c>
      <c r="I58" s="4">
        <f t="shared" si="1"/>
        <v>-100</v>
      </c>
      <c r="J58" s="5">
        <f t="shared" si="2"/>
        <v>-42.857142857142854</v>
      </c>
    </row>
    <row r="59" spans="1:10" ht="15">
      <c r="A59" s="6" t="s">
        <v>58</v>
      </c>
      <c r="B59" s="7">
        <v>79</v>
      </c>
      <c r="C59" s="7">
        <v>1</v>
      </c>
      <c r="D59" s="7">
        <v>80</v>
      </c>
      <c r="E59" s="7">
        <v>0</v>
      </c>
      <c r="F59" s="7">
        <v>0</v>
      </c>
      <c r="G59" s="7">
        <v>0</v>
      </c>
      <c r="H59" s="8">
        <f t="shared" si="0"/>
        <v>-100</v>
      </c>
      <c r="I59" s="8">
        <f t="shared" si="1"/>
        <v>-100</v>
      </c>
      <c r="J59" s="9">
        <f t="shared" si="2"/>
        <v>-100</v>
      </c>
    </row>
    <row r="60" spans="1:11" ht="15">
      <c r="A60" s="11" t="s">
        <v>49</v>
      </c>
      <c r="B60" s="12">
        <f>B61-SUM(B6+B10+B20+B32+B58+B59+B5)</f>
        <v>86303</v>
      </c>
      <c r="C60" s="12">
        <f>C61-SUM(C6+C10+C20+C32+C58+C59+C5)</f>
        <v>17500</v>
      </c>
      <c r="D60" s="12">
        <f>D61-SUM(D6+D10+D20+D32+D58+D59+D5)</f>
        <v>103803</v>
      </c>
      <c r="E60" s="12">
        <f>E61-SUM(E6+E10+E20+E32+E58+E59+E5)</f>
        <v>61109</v>
      </c>
      <c r="F60" s="12">
        <f>F61-SUM(F6+F10+F20+F32+F58+F59+F5)</f>
        <v>8074</v>
      </c>
      <c r="G60" s="12">
        <f>G61-SUM(G6+G10+G20+G32+G58+G59+G5)</f>
        <v>69183</v>
      </c>
      <c r="H60" s="13">
        <f>+_xlfn.IFERROR(((E60-B60)/B60)*100,0)</f>
        <v>-29.192496205230412</v>
      </c>
      <c r="I60" s="13">
        <f t="shared" si="1"/>
        <v>-53.862857142857145</v>
      </c>
      <c r="J60" s="35">
        <f t="shared" si="2"/>
        <v>-33.351637235918034</v>
      </c>
      <c r="K60" s="37"/>
    </row>
    <row r="61" spans="1:10" ht="15">
      <c r="A61" s="14" t="s">
        <v>50</v>
      </c>
      <c r="B61" s="15">
        <f>SUM(B4:B59)</f>
        <v>128523</v>
      </c>
      <c r="C61" s="15">
        <f>SUM(C4:C59)</f>
        <v>84073</v>
      </c>
      <c r="D61" s="15">
        <f>SUM(D4:D59)</f>
        <v>212596</v>
      </c>
      <c r="E61" s="15">
        <f>SUM(E4:E59)</f>
        <v>85749</v>
      </c>
      <c r="F61" s="15">
        <f>SUM(F4:F59)</f>
        <v>36699</v>
      </c>
      <c r="G61" s="15">
        <f>SUM(G4:G59)</f>
        <v>122448</v>
      </c>
      <c r="H61" s="16">
        <f>+_xlfn.IFERROR(((E61-B61)/B61)*100,0)</f>
        <v>-33.28120258630751</v>
      </c>
      <c r="I61" s="16">
        <f t="shared" si="1"/>
        <v>-56.34864938803182</v>
      </c>
      <c r="J61" s="17">
        <f t="shared" si="2"/>
        <v>-42.40343186137086</v>
      </c>
    </row>
    <row r="62" spans="1:10" ht="15.75" thickBot="1">
      <c r="A62" s="18" t="s">
        <v>51</v>
      </c>
      <c r="B62" s="19"/>
      <c r="C62" s="19"/>
      <c r="D62" s="19">
        <v>66072</v>
      </c>
      <c r="E62" s="19"/>
      <c r="F62" s="19"/>
      <c r="G62" s="19">
        <v>26320</v>
      </c>
      <c r="H62" s="56">
        <f>+_xlfn.IFERROR(((G62-D62)/D62)*100,0)</f>
        <v>-60.164668846107276</v>
      </c>
      <c r="I62" s="56"/>
      <c r="J62" s="57"/>
    </row>
    <row r="63" spans="1:10" ht="15">
      <c r="A63" s="14" t="s">
        <v>52</v>
      </c>
      <c r="B63" s="34"/>
      <c r="C63" s="34"/>
      <c r="D63" s="34">
        <f>+D61+D62</f>
        <v>278668</v>
      </c>
      <c r="E63" s="34"/>
      <c r="F63" s="34"/>
      <c r="G63" s="34">
        <f>+G61+G62</f>
        <v>148768</v>
      </c>
      <c r="H63" s="58">
        <f>+_xlfn.IFERROR(((G63-D63)/D63)*100,0)</f>
        <v>-46.61460949947608</v>
      </c>
      <c r="I63" s="58"/>
      <c r="J63" s="59"/>
    </row>
    <row r="64" spans="1:10" ht="15">
      <c r="A64" s="41"/>
      <c r="B64" s="42"/>
      <c r="C64" s="42"/>
      <c r="D64" s="42"/>
      <c r="E64" s="42"/>
      <c r="F64" s="42"/>
      <c r="G64" s="42"/>
      <c r="H64" s="42"/>
      <c r="I64" s="42"/>
      <c r="J64" s="43"/>
    </row>
    <row r="65" spans="1:10" ht="15.75" thickBot="1">
      <c r="A65" s="44"/>
      <c r="B65" s="45"/>
      <c r="C65" s="45"/>
      <c r="D65" s="45"/>
      <c r="E65" s="45"/>
      <c r="F65" s="45"/>
      <c r="G65" s="45"/>
      <c r="H65" s="45"/>
      <c r="I65" s="45"/>
      <c r="J65" s="46"/>
    </row>
    <row r="66" spans="1:10" ht="48.75" customHeight="1">
      <c r="A66" s="47" t="s">
        <v>72</v>
      </c>
      <c r="B66" s="47"/>
      <c r="C66" s="47"/>
      <c r="D66" s="47"/>
      <c r="E66" s="47"/>
      <c r="F66" s="47"/>
      <c r="G66" s="47"/>
      <c r="H66" s="47"/>
      <c r="I66" s="47"/>
      <c r="J66" s="47"/>
    </row>
    <row r="67" ht="15">
      <c r="A67" s="40" t="s">
        <v>73</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
      <selection activeCell="O32" sqref="O32"/>
    </sheetView>
  </sheetViews>
  <sheetFormatPr defaultColWidth="9.140625" defaultRowHeight="15"/>
  <cols>
    <col min="1" max="1" width="34.00390625" style="0" bestFit="1" customWidth="1"/>
    <col min="2" max="10" width="14.28125" style="0" customWidth="1"/>
  </cols>
  <sheetData>
    <row r="1" spans="1:10" ht="24.75" customHeight="1">
      <c r="A1" s="48" t="s">
        <v>64</v>
      </c>
      <c r="B1" s="49"/>
      <c r="C1" s="49"/>
      <c r="D1" s="49"/>
      <c r="E1" s="49"/>
      <c r="F1" s="49"/>
      <c r="G1" s="49"/>
      <c r="H1" s="49"/>
      <c r="I1" s="49"/>
      <c r="J1" s="50"/>
    </row>
    <row r="2" spans="1:10" ht="27" customHeight="1">
      <c r="A2" s="62" t="s">
        <v>1</v>
      </c>
      <c r="B2" s="53" t="s">
        <v>77</v>
      </c>
      <c r="C2" s="53"/>
      <c r="D2" s="53"/>
      <c r="E2" s="53" t="s">
        <v>78</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43</v>
      </c>
      <c r="C4" s="3">
        <v>2962</v>
      </c>
      <c r="D4" s="3">
        <v>3005</v>
      </c>
      <c r="E4" s="3">
        <v>52</v>
      </c>
      <c r="F4" s="3">
        <v>3246</v>
      </c>
      <c r="G4" s="3">
        <v>3298</v>
      </c>
      <c r="H4" s="4">
        <f>+_xlfn.IFERROR(((E4-B4)/B4)*100,)</f>
        <v>20.930232558139537</v>
      </c>
      <c r="I4" s="4">
        <f>+_xlfn.IFERROR(((F4-C4)/C4)*100,)</f>
        <v>9.588116137744768</v>
      </c>
      <c r="J4" s="5">
        <f>+_xlfn.IFERROR(((G4-D4)/D4)*100,)</f>
        <v>9.750415973377704</v>
      </c>
    </row>
    <row r="5" spans="1:10" ht="15">
      <c r="A5" s="6" t="s">
        <v>69</v>
      </c>
      <c r="B5" s="7">
        <v>15605</v>
      </c>
      <c r="C5" s="7">
        <v>50195</v>
      </c>
      <c r="D5" s="7">
        <v>65800</v>
      </c>
      <c r="E5" s="7">
        <v>7310</v>
      </c>
      <c r="F5" s="7">
        <v>20941</v>
      </c>
      <c r="G5" s="7">
        <v>28251</v>
      </c>
      <c r="H5" s="8">
        <f>+_xlfn.IFERROR(((E5-B5)/B5)*100,)</f>
        <v>-53.1560397308555</v>
      </c>
      <c r="I5" s="8">
        <f>+_xlfn.IFERROR(((F5-C5)/C5)*100,)</f>
        <v>-58.28070524952685</v>
      </c>
      <c r="J5" s="9">
        <f>+_xlfn.IFERROR(((G5-D5)/D5)*100,)</f>
        <v>-57.06534954407295</v>
      </c>
    </row>
    <row r="6" spans="1:10" ht="15">
      <c r="A6" s="10" t="s">
        <v>53</v>
      </c>
      <c r="B6" s="3">
        <v>20328</v>
      </c>
      <c r="C6" s="3">
        <v>15456</v>
      </c>
      <c r="D6" s="3">
        <v>35784</v>
      </c>
      <c r="E6" s="3">
        <v>12649</v>
      </c>
      <c r="F6" s="3">
        <v>6944</v>
      </c>
      <c r="G6" s="3">
        <v>19593</v>
      </c>
      <c r="H6" s="4">
        <f aca="true" t="shared" si="0" ref="H6:H59">+_xlfn.IFERROR(((E6-B6)/B6)*100,)</f>
        <v>-37.77548209366391</v>
      </c>
      <c r="I6" s="4">
        <f aca="true" t="shared" si="1" ref="I6:I59">+_xlfn.IFERROR(((F6-C6)/C6)*100,)</f>
        <v>-55.072463768115945</v>
      </c>
      <c r="J6" s="5">
        <f aca="true" t="shared" si="2" ref="J6:J59">+_xlfn.IFERROR(((G6-D6)/D6)*100,)</f>
        <v>-45.24647887323944</v>
      </c>
    </row>
    <row r="7" spans="1:10" ht="15">
      <c r="A7" s="6" t="s">
        <v>6</v>
      </c>
      <c r="B7" s="7">
        <v>10644</v>
      </c>
      <c r="C7" s="7">
        <v>2644</v>
      </c>
      <c r="D7" s="7">
        <v>13288</v>
      </c>
      <c r="E7" s="7">
        <v>4748</v>
      </c>
      <c r="F7" s="7">
        <v>562</v>
      </c>
      <c r="G7" s="7">
        <v>5310</v>
      </c>
      <c r="H7" s="8">
        <f t="shared" si="0"/>
        <v>-55.39270950770388</v>
      </c>
      <c r="I7" s="8">
        <f t="shared" si="1"/>
        <v>-78.74432677760969</v>
      </c>
      <c r="J7" s="9">
        <f t="shared" si="2"/>
        <v>-60.03913305237809</v>
      </c>
    </row>
    <row r="8" spans="1:10" ht="15">
      <c r="A8" s="10" t="s">
        <v>7</v>
      </c>
      <c r="B8" s="3">
        <v>8945</v>
      </c>
      <c r="C8" s="3">
        <v>2122</v>
      </c>
      <c r="D8" s="3">
        <v>11067</v>
      </c>
      <c r="E8" s="3">
        <v>4436</v>
      </c>
      <c r="F8" s="3">
        <v>426</v>
      </c>
      <c r="G8" s="3">
        <v>4862</v>
      </c>
      <c r="H8" s="4">
        <f t="shared" si="0"/>
        <v>-50.40804918949134</v>
      </c>
      <c r="I8" s="4">
        <f t="shared" si="1"/>
        <v>-79.92459943449576</v>
      </c>
      <c r="J8" s="5">
        <f t="shared" si="2"/>
        <v>-56.06758832565284</v>
      </c>
    </row>
    <row r="9" spans="1:10" ht="15">
      <c r="A9" s="6" t="s">
        <v>8</v>
      </c>
      <c r="B9" s="7">
        <v>6395</v>
      </c>
      <c r="C9" s="7">
        <v>5676</v>
      </c>
      <c r="D9" s="7">
        <v>12071</v>
      </c>
      <c r="E9" s="7">
        <v>2961</v>
      </c>
      <c r="F9" s="7">
        <v>1539</v>
      </c>
      <c r="G9" s="7">
        <v>4500</v>
      </c>
      <c r="H9" s="8">
        <f t="shared" si="0"/>
        <v>-53.69820172009382</v>
      </c>
      <c r="I9" s="8">
        <f t="shared" si="1"/>
        <v>-72.88583509513742</v>
      </c>
      <c r="J9" s="9">
        <f t="shared" si="2"/>
        <v>-62.72056996106371</v>
      </c>
    </row>
    <row r="10" spans="1:10" ht="15">
      <c r="A10" s="10" t="s">
        <v>54</v>
      </c>
      <c r="B10" s="3">
        <v>412</v>
      </c>
      <c r="C10" s="3">
        <v>78</v>
      </c>
      <c r="D10" s="3">
        <v>490</v>
      </c>
      <c r="E10" s="3">
        <v>254</v>
      </c>
      <c r="F10" s="3">
        <v>78</v>
      </c>
      <c r="G10" s="3">
        <v>332</v>
      </c>
      <c r="H10" s="4">
        <f t="shared" si="0"/>
        <v>-38.349514563106794</v>
      </c>
      <c r="I10" s="4">
        <f t="shared" si="1"/>
        <v>0</v>
      </c>
      <c r="J10" s="5">
        <f t="shared" si="2"/>
        <v>-32.244897959183675</v>
      </c>
    </row>
    <row r="11" spans="1:10" ht="15">
      <c r="A11" s="6" t="s">
        <v>9</v>
      </c>
      <c r="B11" s="7">
        <v>849</v>
      </c>
      <c r="C11" s="7">
        <v>23</v>
      </c>
      <c r="D11" s="7">
        <v>872</v>
      </c>
      <c r="E11" s="7">
        <v>536</v>
      </c>
      <c r="F11" s="7">
        <v>0</v>
      </c>
      <c r="G11" s="7">
        <v>536</v>
      </c>
      <c r="H11" s="8">
        <f t="shared" si="0"/>
        <v>-36.86690223792697</v>
      </c>
      <c r="I11" s="8">
        <f t="shared" si="1"/>
        <v>-100</v>
      </c>
      <c r="J11" s="9">
        <f t="shared" si="2"/>
        <v>-38.53211009174312</v>
      </c>
    </row>
    <row r="12" spans="1:10" ht="15">
      <c r="A12" s="10" t="s">
        <v>10</v>
      </c>
      <c r="B12" s="3">
        <v>1078</v>
      </c>
      <c r="C12" s="3">
        <v>0</v>
      </c>
      <c r="D12" s="3">
        <v>1078</v>
      </c>
      <c r="E12" s="3">
        <v>711</v>
      </c>
      <c r="F12" s="3">
        <v>0</v>
      </c>
      <c r="G12" s="3">
        <v>711</v>
      </c>
      <c r="H12" s="4">
        <f t="shared" si="0"/>
        <v>-34.044526901669755</v>
      </c>
      <c r="I12" s="4">
        <f t="shared" si="1"/>
        <v>0</v>
      </c>
      <c r="J12" s="5">
        <f t="shared" si="2"/>
        <v>-34.044526901669755</v>
      </c>
    </row>
    <row r="13" spans="1:10" ht="15">
      <c r="A13" s="6" t="s">
        <v>11</v>
      </c>
      <c r="B13" s="7">
        <v>4293</v>
      </c>
      <c r="C13" s="7">
        <v>768</v>
      </c>
      <c r="D13" s="7">
        <v>5061</v>
      </c>
      <c r="E13" s="7">
        <v>2250</v>
      </c>
      <c r="F13" s="7">
        <v>92</v>
      </c>
      <c r="G13" s="7">
        <v>2342</v>
      </c>
      <c r="H13" s="8">
        <f t="shared" si="0"/>
        <v>-47.58909853249476</v>
      </c>
      <c r="I13" s="8">
        <f t="shared" si="1"/>
        <v>-88.02083333333334</v>
      </c>
      <c r="J13" s="9">
        <f t="shared" si="2"/>
        <v>-53.724560363564514</v>
      </c>
    </row>
    <row r="14" spans="1:10" ht="15">
      <c r="A14" s="10" t="s">
        <v>12</v>
      </c>
      <c r="B14" s="3">
        <v>2872</v>
      </c>
      <c r="C14" s="3">
        <v>104</v>
      </c>
      <c r="D14" s="3">
        <v>2976</v>
      </c>
      <c r="E14" s="3">
        <v>1812</v>
      </c>
      <c r="F14" s="3">
        <v>12</v>
      </c>
      <c r="G14" s="3">
        <v>1824</v>
      </c>
      <c r="H14" s="4">
        <f t="shared" si="0"/>
        <v>-36.908077994428965</v>
      </c>
      <c r="I14" s="4">
        <f t="shared" si="1"/>
        <v>-88.46153846153845</v>
      </c>
      <c r="J14" s="5">
        <f t="shared" si="2"/>
        <v>-38.70967741935484</v>
      </c>
    </row>
    <row r="15" spans="1:10" ht="15">
      <c r="A15" s="6" t="s">
        <v>13</v>
      </c>
      <c r="B15" s="7">
        <v>752</v>
      </c>
      <c r="C15" s="7">
        <v>9</v>
      </c>
      <c r="D15" s="7">
        <v>761</v>
      </c>
      <c r="E15" s="7">
        <v>807</v>
      </c>
      <c r="F15" s="7">
        <v>11</v>
      </c>
      <c r="G15" s="7">
        <v>818</v>
      </c>
      <c r="H15" s="8">
        <f t="shared" si="0"/>
        <v>7.3138297872340425</v>
      </c>
      <c r="I15" s="8">
        <f t="shared" si="1"/>
        <v>22.22222222222222</v>
      </c>
      <c r="J15" s="9">
        <f t="shared" si="2"/>
        <v>7.490144546649145</v>
      </c>
    </row>
    <row r="16" spans="1:10" ht="15">
      <c r="A16" s="10" t="s">
        <v>14</v>
      </c>
      <c r="B16" s="3">
        <v>2425</v>
      </c>
      <c r="C16" s="3">
        <v>390</v>
      </c>
      <c r="D16" s="3">
        <v>2815</v>
      </c>
      <c r="E16" s="3">
        <v>1447</v>
      </c>
      <c r="F16" s="3">
        <v>10</v>
      </c>
      <c r="G16" s="3">
        <v>1457</v>
      </c>
      <c r="H16" s="4">
        <f t="shared" si="0"/>
        <v>-40.329896907216494</v>
      </c>
      <c r="I16" s="4">
        <f t="shared" si="1"/>
        <v>-97.43589743589743</v>
      </c>
      <c r="J16" s="5">
        <f t="shared" si="2"/>
        <v>-48.241563055062166</v>
      </c>
    </row>
    <row r="17" spans="1:10" ht="15">
      <c r="A17" s="6" t="s">
        <v>15</v>
      </c>
      <c r="B17" s="7">
        <v>251</v>
      </c>
      <c r="C17" s="7">
        <v>6</v>
      </c>
      <c r="D17" s="7">
        <v>257</v>
      </c>
      <c r="E17" s="7">
        <v>140</v>
      </c>
      <c r="F17" s="7">
        <v>0</v>
      </c>
      <c r="G17" s="7">
        <v>140</v>
      </c>
      <c r="H17" s="8">
        <f t="shared" si="0"/>
        <v>-44.223107569721115</v>
      </c>
      <c r="I17" s="8">
        <f t="shared" si="1"/>
        <v>-100</v>
      </c>
      <c r="J17" s="9">
        <f t="shared" si="2"/>
        <v>-45.525291828793776</v>
      </c>
    </row>
    <row r="18" spans="1:10" ht="15">
      <c r="A18" s="10" t="s">
        <v>16</v>
      </c>
      <c r="B18" s="3">
        <v>320</v>
      </c>
      <c r="C18" s="3">
        <v>0</v>
      </c>
      <c r="D18" s="3">
        <v>320</v>
      </c>
      <c r="E18" s="3">
        <v>249</v>
      </c>
      <c r="F18" s="3">
        <v>0</v>
      </c>
      <c r="G18" s="3">
        <v>249</v>
      </c>
      <c r="H18" s="4">
        <f t="shared" si="0"/>
        <v>-22.1875</v>
      </c>
      <c r="I18" s="4">
        <f t="shared" si="1"/>
        <v>0</v>
      </c>
      <c r="J18" s="5">
        <f t="shared" si="2"/>
        <v>-22.1875</v>
      </c>
    </row>
    <row r="19" spans="1:10" ht="15">
      <c r="A19" s="6" t="s">
        <v>17</v>
      </c>
      <c r="B19" s="7">
        <v>169</v>
      </c>
      <c r="C19" s="7">
        <v>13</v>
      </c>
      <c r="D19" s="7">
        <v>182</v>
      </c>
      <c r="E19" s="7">
        <v>98</v>
      </c>
      <c r="F19" s="7">
        <v>0</v>
      </c>
      <c r="G19" s="7">
        <v>98</v>
      </c>
      <c r="H19" s="8">
        <f t="shared" si="0"/>
        <v>-42.01183431952663</v>
      </c>
      <c r="I19" s="8">
        <f t="shared" si="1"/>
        <v>-100</v>
      </c>
      <c r="J19" s="9">
        <f t="shared" si="2"/>
        <v>-46.15384615384615</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207</v>
      </c>
      <c r="C21" s="7">
        <v>11</v>
      </c>
      <c r="D21" s="7">
        <v>218</v>
      </c>
      <c r="E21" s="7">
        <v>128</v>
      </c>
      <c r="F21" s="7">
        <v>0</v>
      </c>
      <c r="G21" s="7">
        <v>128</v>
      </c>
      <c r="H21" s="8">
        <f t="shared" si="0"/>
        <v>-38.164251207729464</v>
      </c>
      <c r="I21" s="8">
        <f t="shared" si="1"/>
        <v>-100</v>
      </c>
      <c r="J21" s="9">
        <f t="shared" si="2"/>
        <v>-41.284403669724774</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522</v>
      </c>
      <c r="C23" s="7">
        <v>4</v>
      </c>
      <c r="D23" s="7">
        <v>526</v>
      </c>
      <c r="E23" s="7">
        <v>488</v>
      </c>
      <c r="F23" s="7">
        <v>0</v>
      </c>
      <c r="G23" s="7">
        <v>488</v>
      </c>
      <c r="H23" s="8">
        <f t="shared" si="0"/>
        <v>-6.513409961685824</v>
      </c>
      <c r="I23" s="8">
        <f t="shared" si="1"/>
        <v>-100</v>
      </c>
      <c r="J23" s="9">
        <f t="shared" si="2"/>
        <v>-7.224334600760455</v>
      </c>
    </row>
    <row r="24" spans="1:10" ht="15">
      <c r="A24" s="10" t="s">
        <v>21</v>
      </c>
      <c r="B24" s="3">
        <v>240</v>
      </c>
      <c r="C24" s="3">
        <v>0</v>
      </c>
      <c r="D24" s="3">
        <v>240</v>
      </c>
      <c r="E24" s="3">
        <v>150</v>
      </c>
      <c r="F24" s="3">
        <v>0</v>
      </c>
      <c r="G24" s="3">
        <v>150</v>
      </c>
      <c r="H24" s="4">
        <f t="shared" si="0"/>
        <v>-37.5</v>
      </c>
      <c r="I24" s="4">
        <f t="shared" si="1"/>
        <v>0</v>
      </c>
      <c r="J24" s="5">
        <f t="shared" si="2"/>
        <v>-37.5</v>
      </c>
    </row>
    <row r="25" spans="1:10" ht="15">
      <c r="A25" s="6" t="s">
        <v>22</v>
      </c>
      <c r="B25" s="7">
        <v>330</v>
      </c>
      <c r="C25" s="7">
        <v>61</v>
      </c>
      <c r="D25" s="7">
        <v>391</v>
      </c>
      <c r="E25" s="7">
        <v>2</v>
      </c>
      <c r="F25" s="7">
        <v>0</v>
      </c>
      <c r="G25" s="7">
        <v>2</v>
      </c>
      <c r="H25" s="8">
        <f t="shared" si="0"/>
        <v>-99.39393939393939</v>
      </c>
      <c r="I25" s="8">
        <f t="shared" si="1"/>
        <v>-100</v>
      </c>
      <c r="J25" s="9">
        <f t="shared" si="2"/>
        <v>-99.48849104859335</v>
      </c>
    </row>
    <row r="26" spans="1:10" ht="15">
      <c r="A26" s="10" t="s">
        <v>23</v>
      </c>
      <c r="B26" s="3">
        <v>128</v>
      </c>
      <c r="C26" s="3">
        <v>6</v>
      </c>
      <c r="D26" s="3">
        <v>134</v>
      </c>
      <c r="E26" s="3">
        <v>50</v>
      </c>
      <c r="F26" s="3">
        <v>0</v>
      </c>
      <c r="G26" s="3">
        <v>50</v>
      </c>
      <c r="H26" s="4">
        <f t="shared" si="0"/>
        <v>-60.9375</v>
      </c>
      <c r="I26" s="4">
        <f t="shared" si="1"/>
        <v>-100</v>
      </c>
      <c r="J26" s="5">
        <f t="shared" si="2"/>
        <v>-62.68656716417911</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676</v>
      </c>
      <c r="C28" s="3">
        <v>37</v>
      </c>
      <c r="D28" s="3">
        <v>713</v>
      </c>
      <c r="E28" s="3">
        <v>271</v>
      </c>
      <c r="F28" s="3">
        <v>8</v>
      </c>
      <c r="G28" s="3">
        <v>279</v>
      </c>
      <c r="H28" s="4">
        <f t="shared" si="0"/>
        <v>-59.9112426035503</v>
      </c>
      <c r="I28" s="4">
        <f t="shared" si="1"/>
        <v>-78.37837837837837</v>
      </c>
      <c r="J28" s="5">
        <f t="shared" si="2"/>
        <v>-60.86956521739131</v>
      </c>
    </row>
    <row r="29" spans="1:10" ht="15">
      <c r="A29" s="6" t="s">
        <v>26</v>
      </c>
      <c r="B29" s="7">
        <v>1719</v>
      </c>
      <c r="C29" s="7">
        <v>57</v>
      </c>
      <c r="D29" s="7">
        <v>1776</v>
      </c>
      <c r="E29" s="7">
        <v>1230</v>
      </c>
      <c r="F29" s="7">
        <v>0</v>
      </c>
      <c r="G29" s="7">
        <v>1230</v>
      </c>
      <c r="H29" s="8">
        <f t="shared" si="0"/>
        <v>-28.44677137870855</v>
      </c>
      <c r="I29" s="8">
        <f t="shared" si="1"/>
        <v>-100</v>
      </c>
      <c r="J29" s="9">
        <f t="shared" si="2"/>
        <v>-30.743243243243246</v>
      </c>
    </row>
    <row r="30" spans="1:10" ht="15">
      <c r="A30" s="10" t="s">
        <v>27</v>
      </c>
      <c r="B30" s="3">
        <v>872</v>
      </c>
      <c r="C30" s="3">
        <v>17</v>
      </c>
      <c r="D30" s="3">
        <v>889</v>
      </c>
      <c r="E30" s="3">
        <v>568</v>
      </c>
      <c r="F30" s="3">
        <v>0</v>
      </c>
      <c r="G30" s="3">
        <v>568</v>
      </c>
      <c r="H30" s="4">
        <f t="shared" si="0"/>
        <v>-34.862385321100916</v>
      </c>
      <c r="I30" s="4">
        <f t="shared" si="1"/>
        <v>-100</v>
      </c>
      <c r="J30" s="5">
        <f t="shared" si="2"/>
        <v>-36.107986501687286</v>
      </c>
    </row>
    <row r="31" spans="1:10" ht="15">
      <c r="A31" s="6" t="s">
        <v>28</v>
      </c>
      <c r="B31" s="7">
        <v>388</v>
      </c>
      <c r="C31" s="7">
        <v>2</v>
      </c>
      <c r="D31" s="7">
        <v>390</v>
      </c>
      <c r="E31" s="7">
        <v>278</v>
      </c>
      <c r="F31" s="7">
        <v>0</v>
      </c>
      <c r="G31" s="7">
        <v>278</v>
      </c>
      <c r="H31" s="8">
        <f t="shared" si="0"/>
        <v>-28.350515463917525</v>
      </c>
      <c r="I31" s="8">
        <f t="shared" si="1"/>
        <v>-100</v>
      </c>
      <c r="J31" s="9">
        <f t="shared" si="2"/>
        <v>-28.717948717948715</v>
      </c>
    </row>
    <row r="32" spans="1:10" ht="15">
      <c r="A32" s="10" t="s">
        <v>56</v>
      </c>
      <c r="B32" s="3">
        <v>0</v>
      </c>
      <c r="C32" s="3">
        <v>60</v>
      </c>
      <c r="D32" s="3">
        <v>60</v>
      </c>
      <c r="E32" s="3">
        <v>1</v>
      </c>
      <c r="F32" s="3">
        <v>31</v>
      </c>
      <c r="G32" s="3">
        <v>32</v>
      </c>
      <c r="H32" s="4">
        <f t="shared" si="0"/>
        <v>0</v>
      </c>
      <c r="I32" s="4">
        <f t="shared" si="1"/>
        <v>-48.333333333333336</v>
      </c>
      <c r="J32" s="5">
        <f t="shared" si="2"/>
        <v>-46.666666666666664</v>
      </c>
    </row>
    <row r="33" spans="1:10" ht="15">
      <c r="A33" s="6" t="s">
        <v>68</v>
      </c>
      <c r="B33" s="7">
        <v>76</v>
      </c>
      <c r="C33" s="7">
        <v>0</v>
      </c>
      <c r="D33" s="7">
        <v>76</v>
      </c>
      <c r="E33" s="7">
        <v>54</v>
      </c>
      <c r="F33" s="7">
        <v>0</v>
      </c>
      <c r="G33" s="7">
        <v>54</v>
      </c>
      <c r="H33" s="8">
        <f t="shared" si="0"/>
        <v>-28.947368421052634</v>
      </c>
      <c r="I33" s="8">
        <f t="shared" si="1"/>
        <v>0</v>
      </c>
      <c r="J33" s="9">
        <f t="shared" si="2"/>
        <v>-28.947368421052634</v>
      </c>
    </row>
    <row r="34" spans="1:10" ht="15">
      <c r="A34" s="10" t="s">
        <v>29</v>
      </c>
      <c r="B34" s="3">
        <v>1122</v>
      </c>
      <c r="C34" s="3">
        <v>301</v>
      </c>
      <c r="D34" s="3">
        <v>1423</v>
      </c>
      <c r="E34" s="3">
        <v>777</v>
      </c>
      <c r="F34" s="3">
        <v>29</v>
      </c>
      <c r="G34" s="3">
        <v>806</v>
      </c>
      <c r="H34" s="4">
        <f t="shared" si="0"/>
        <v>-30.74866310160428</v>
      </c>
      <c r="I34" s="4">
        <f t="shared" si="1"/>
        <v>-90.36544850498339</v>
      </c>
      <c r="J34" s="5">
        <f t="shared" si="2"/>
        <v>-43.35910049191848</v>
      </c>
    </row>
    <row r="35" spans="1:10" ht="15">
      <c r="A35" s="6" t="s">
        <v>67</v>
      </c>
      <c r="B35" s="7">
        <v>232</v>
      </c>
      <c r="C35" s="7">
        <v>0</v>
      </c>
      <c r="D35" s="7">
        <v>232</v>
      </c>
      <c r="E35" s="7">
        <v>123</v>
      </c>
      <c r="F35" s="7">
        <v>0</v>
      </c>
      <c r="G35" s="7">
        <v>123</v>
      </c>
      <c r="H35" s="8">
        <f t="shared" si="0"/>
        <v>-46.98275862068966</v>
      </c>
      <c r="I35" s="8">
        <f t="shared" si="1"/>
        <v>0</v>
      </c>
      <c r="J35" s="9">
        <f t="shared" si="2"/>
        <v>-46.98275862068966</v>
      </c>
    </row>
    <row r="36" spans="1:10" ht="15">
      <c r="A36" s="10" t="s">
        <v>30</v>
      </c>
      <c r="B36" s="3">
        <v>106</v>
      </c>
      <c r="C36" s="3">
        <v>24</v>
      </c>
      <c r="D36" s="3">
        <v>130</v>
      </c>
      <c r="E36" s="3">
        <v>30</v>
      </c>
      <c r="F36" s="3">
        <v>4</v>
      </c>
      <c r="G36" s="3">
        <v>34</v>
      </c>
      <c r="H36" s="4">
        <f t="shared" si="0"/>
        <v>-71.69811320754717</v>
      </c>
      <c r="I36" s="4">
        <f t="shared" si="1"/>
        <v>-83.33333333333334</v>
      </c>
      <c r="J36" s="5">
        <f t="shared" si="2"/>
        <v>-73.84615384615385</v>
      </c>
    </row>
    <row r="37" spans="1:10" ht="15">
      <c r="A37" s="6" t="s">
        <v>31</v>
      </c>
      <c r="B37" s="7">
        <v>305</v>
      </c>
      <c r="C37" s="7">
        <v>4</v>
      </c>
      <c r="D37" s="7">
        <v>309</v>
      </c>
      <c r="E37" s="7">
        <v>154</v>
      </c>
      <c r="F37" s="7">
        <v>0</v>
      </c>
      <c r="G37" s="7">
        <v>154</v>
      </c>
      <c r="H37" s="8">
        <f t="shared" si="0"/>
        <v>-49.50819672131148</v>
      </c>
      <c r="I37" s="8">
        <f t="shared" si="1"/>
        <v>-100</v>
      </c>
      <c r="J37" s="9">
        <f t="shared" si="2"/>
        <v>-50.161812297734635</v>
      </c>
    </row>
    <row r="38" spans="1:10" ht="15">
      <c r="A38" s="10" t="s">
        <v>32</v>
      </c>
      <c r="B38" s="3">
        <v>603</v>
      </c>
      <c r="C38" s="3">
        <v>0</v>
      </c>
      <c r="D38" s="3">
        <v>603</v>
      </c>
      <c r="E38" s="3">
        <v>452</v>
      </c>
      <c r="F38" s="3">
        <v>0</v>
      </c>
      <c r="G38" s="3">
        <v>452</v>
      </c>
      <c r="H38" s="4">
        <f t="shared" si="0"/>
        <v>-25.04145936981758</v>
      </c>
      <c r="I38" s="4">
        <f t="shared" si="1"/>
        <v>0</v>
      </c>
      <c r="J38" s="5">
        <f t="shared" si="2"/>
        <v>-25.04145936981758</v>
      </c>
    </row>
    <row r="39" spans="1:10" ht="15">
      <c r="A39" s="6" t="s">
        <v>33</v>
      </c>
      <c r="B39" s="7">
        <v>83</v>
      </c>
      <c r="C39" s="7">
        <v>7</v>
      </c>
      <c r="D39" s="7">
        <v>90</v>
      </c>
      <c r="E39" s="7">
        <v>33</v>
      </c>
      <c r="F39" s="7">
        <v>0</v>
      </c>
      <c r="G39" s="7">
        <v>33</v>
      </c>
      <c r="H39" s="8">
        <f t="shared" si="0"/>
        <v>-60.24096385542169</v>
      </c>
      <c r="I39" s="8">
        <f t="shared" si="1"/>
        <v>-100</v>
      </c>
      <c r="J39" s="9">
        <f t="shared" si="2"/>
        <v>-63.33333333333333</v>
      </c>
    </row>
    <row r="40" spans="1:10" ht="15">
      <c r="A40" s="10" t="s">
        <v>34</v>
      </c>
      <c r="B40" s="3">
        <v>2064</v>
      </c>
      <c r="C40" s="3">
        <v>329</v>
      </c>
      <c r="D40" s="3">
        <v>2393</v>
      </c>
      <c r="E40" s="3">
        <v>1020</v>
      </c>
      <c r="F40" s="3">
        <v>142</v>
      </c>
      <c r="G40" s="3">
        <v>1162</v>
      </c>
      <c r="H40" s="4">
        <f t="shared" si="0"/>
        <v>-50.58139534883721</v>
      </c>
      <c r="I40" s="4">
        <f t="shared" si="1"/>
        <v>-56.838905775075986</v>
      </c>
      <c r="J40" s="5">
        <f t="shared" si="2"/>
        <v>-51.44170497283744</v>
      </c>
    </row>
    <row r="41" spans="1:10" ht="15">
      <c r="A41" s="6" t="s">
        <v>35</v>
      </c>
      <c r="B41" s="7">
        <v>56</v>
      </c>
      <c r="C41" s="7">
        <v>6</v>
      </c>
      <c r="D41" s="7">
        <v>62</v>
      </c>
      <c r="E41" s="7">
        <v>0</v>
      </c>
      <c r="F41" s="7">
        <v>0</v>
      </c>
      <c r="G41" s="7">
        <v>0</v>
      </c>
      <c r="H41" s="8">
        <f t="shared" si="0"/>
        <v>-100</v>
      </c>
      <c r="I41" s="8">
        <f t="shared" si="1"/>
        <v>-100</v>
      </c>
      <c r="J41" s="9">
        <f t="shared" si="2"/>
        <v>-100</v>
      </c>
    </row>
    <row r="42" spans="1:10" ht="15">
      <c r="A42" s="10" t="s">
        <v>36</v>
      </c>
      <c r="B42" s="3">
        <v>928</v>
      </c>
      <c r="C42" s="3">
        <v>113</v>
      </c>
      <c r="D42" s="3">
        <v>1041</v>
      </c>
      <c r="E42" s="3">
        <v>567</v>
      </c>
      <c r="F42" s="3">
        <v>26</v>
      </c>
      <c r="G42" s="3">
        <v>593</v>
      </c>
      <c r="H42" s="4">
        <f t="shared" si="0"/>
        <v>-38.900862068965516</v>
      </c>
      <c r="I42" s="4">
        <f t="shared" si="1"/>
        <v>-76.99115044247787</v>
      </c>
      <c r="J42" s="5">
        <f t="shared" si="2"/>
        <v>-43.035542747358306</v>
      </c>
    </row>
    <row r="43" spans="1:10" ht="15">
      <c r="A43" s="6" t="s">
        <v>37</v>
      </c>
      <c r="B43" s="7">
        <v>831</v>
      </c>
      <c r="C43" s="7">
        <v>6</v>
      </c>
      <c r="D43" s="7">
        <v>837</v>
      </c>
      <c r="E43" s="7">
        <v>574</v>
      </c>
      <c r="F43" s="7">
        <v>0</v>
      </c>
      <c r="G43" s="7">
        <v>574</v>
      </c>
      <c r="H43" s="8">
        <f t="shared" si="0"/>
        <v>-30.9265944645006</v>
      </c>
      <c r="I43" s="8">
        <f t="shared" si="1"/>
        <v>-100</v>
      </c>
      <c r="J43" s="9">
        <f t="shared" si="2"/>
        <v>-31.42174432497013</v>
      </c>
    </row>
    <row r="44" spans="1:10" ht="15">
      <c r="A44" s="10" t="s">
        <v>38</v>
      </c>
      <c r="B44" s="3">
        <v>567</v>
      </c>
      <c r="C44" s="3">
        <v>2</v>
      </c>
      <c r="D44" s="3">
        <v>569</v>
      </c>
      <c r="E44" s="3">
        <v>495</v>
      </c>
      <c r="F44" s="3">
        <v>0</v>
      </c>
      <c r="G44" s="3">
        <v>495</v>
      </c>
      <c r="H44" s="4">
        <f t="shared" si="0"/>
        <v>-12.698412698412698</v>
      </c>
      <c r="I44" s="4">
        <f t="shared" si="1"/>
        <v>-100</v>
      </c>
      <c r="J44" s="5">
        <f t="shared" si="2"/>
        <v>-13.005272407732866</v>
      </c>
    </row>
    <row r="45" spans="1:10" ht="15">
      <c r="A45" s="6" t="s">
        <v>70</v>
      </c>
      <c r="B45" s="7">
        <v>353</v>
      </c>
      <c r="C45" s="7">
        <v>5</v>
      </c>
      <c r="D45" s="7">
        <v>358</v>
      </c>
      <c r="E45" s="7">
        <v>323</v>
      </c>
      <c r="F45" s="7">
        <v>0</v>
      </c>
      <c r="G45" s="7">
        <v>323</v>
      </c>
      <c r="H45" s="8">
        <f t="shared" si="0"/>
        <v>-8.498583569405099</v>
      </c>
      <c r="I45" s="8">
        <f t="shared" si="1"/>
        <v>-100</v>
      </c>
      <c r="J45" s="9">
        <f t="shared" si="2"/>
        <v>-9.776536312849162</v>
      </c>
    </row>
    <row r="46" spans="1:10" ht="15">
      <c r="A46" s="10" t="s">
        <v>39</v>
      </c>
      <c r="B46" s="3">
        <v>465</v>
      </c>
      <c r="C46" s="3">
        <v>2</v>
      </c>
      <c r="D46" s="3">
        <v>467</v>
      </c>
      <c r="E46" s="3">
        <v>112</v>
      </c>
      <c r="F46" s="3">
        <v>0</v>
      </c>
      <c r="G46" s="3">
        <v>112</v>
      </c>
      <c r="H46" s="4">
        <f t="shared" si="0"/>
        <v>-75.91397849462366</v>
      </c>
      <c r="I46" s="4">
        <f t="shared" si="1"/>
        <v>-100</v>
      </c>
      <c r="J46" s="5">
        <f t="shared" si="2"/>
        <v>-76.017130620985</v>
      </c>
    </row>
    <row r="47" spans="1:10" ht="15">
      <c r="A47" s="6" t="s">
        <v>40</v>
      </c>
      <c r="B47" s="7">
        <v>906</v>
      </c>
      <c r="C47" s="7">
        <v>22</v>
      </c>
      <c r="D47" s="7">
        <v>928</v>
      </c>
      <c r="E47" s="7">
        <v>518</v>
      </c>
      <c r="F47" s="7">
        <v>0</v>
      </c>
      <c r="G47" s="7">
        <v>518</v>
      </c>
      <c r="H47" s="8">
        <f t="shared" si="0"/>
        <v>-42.82560706401766</v>
      </c>
      <c r="I47" s="8">
        <f t="shared" si="1"/>
        <v>-100</v>
      </c>
      <c r="J47" s="9">
        <f t="shared" si="2"/>
        <v>-44.18103448275862</v>
      </c>
    </row>
    <row r="48" spans="1:10" ht="15">
      <c r="A48" s="10" t="s">
        <v>41</v>
      </c>
      <c r="B48" s="3">
        <v>1408</v>
      </c>
      <c r="C48" s="3">
        <v>125</v>
      </c>
      <c r="D48" s="3">
        <v>1533</v>
      </c>
      <c r="E48" s="3">
        <v>806</v>
      </c>
      <c r="F48" s="3">
        <v>50</v>
      </c>
      <c r="G48" s="3">
        <v>856</v>
      </c>
      <c r="H48" s="4">
        <f t="shared" si="0"/>
        <v>-42.75568181818182</v>
      </c>
      <c r="I48" s="4">
        <f t="shared" si="1"/>
        <v>-60</v>
      </c>
      <c r="J48" s="5">
        <f t="shared" si="2"/>
        <v>-44.1617742987606</v>
      </c>
    </row>
    <row r="49" spans="1:10" ht="15">
      <c r="A49" s="6" t="s">
        <v>42</v>
      </c>
      <c r="B49" s="7">
        <v>50</v>
      </c>
      <c r="C49" s="7">
        <v>0</v>
      </c>
      <c r="D49" s="7">
        <v>50</v>
      </c>
      <c r="E49" s="7">
        <v>60</v>
      </c>
      <c r="F49" s="7">
        <v>0</v>
      </c>
      <c r="G49" s="7">
        <v>60</v>
      </c>
      <c r="H49" s="8">
        <f t="shared" si="0"/>
        <v>20</v>
      </c>
      <c r="I49" s="8">
        <f t="shared" si="1"/>
        <v>0</v>
      </c>
      <c r="J49" s="9">
        <f t="shared" si="2"/>
        <v>20</v>
      </c>
    </row>
    <row r="50" spans="1:10" ht="15">
      <c r="A50" s="10" t="s">
        <v>43</v>
      </c>
      <c r="B50" s="3">
        <v>168</v>
      </c>
      <c r="C50" s="3">
        <v>0</v>
      </c>
      <c r="D50" s="3">
        <v>168</v>
      </c>
      <c r="E50" s="3">
        <v>40</v>
      </c>
      <c r="F50" s="3">
        <v>0</v>
      </c>
      <c r="G50" s="3">
        <v>40</v>
      </c>
      <c r="H50" s="4">
        <f t="shared" si="0"/>
        <v>-76.19047619047619</v>
      </c>
      <c r="I50" s="4">
        <f t="shared" si="1"/>
        <v>0</v>
      </c>
      <c r="J50" s="5">
        <f t="shared" si="2"/>
        <v>-76.19047619047619</v>
      </c>
    </row>
    <row r="51" spans="1:10" ht="15">
      <c r="A51" s="6" t="s">
        <v>44</v>
      </c>
      <c r="B51" s="7">
        <v>440</v>
      </c>
      <c r="C51" s="7">
        <v>5</v>
      </c>
      <c r="D51" s="7">
        <v>445</v>
      </c>
      <c r="E51" s="7">
        <v>323</v>
      </c>
      <c r="F51" s="7">
        <v>0</v>
      </c>
      <c r="G51" s="7">
        <v>323</v>
      </c>
      <c r="H51" s="8">
        <f t="shared" si="0"/>
        <v>-26.590909090909093</v>
      </c>
      <c r="I51" s="8">
        <f t="shared" si="1"/>
        <v>-100</v>
      </c>
      <c r="J51" s="9">
        <f t="shared" si="2"/>
        <v>-27.415730337078653</v>
      </c>
    </row>
    <row r="52" spans="1:10" ht="15">
      <c r="A52" s="10" t="s">
        <v>75</v>
      </c>
      <c r="B52" s="3">
        <v>741</v>
      </c>
      <c r="C52" s="3">
        <v>25</v>
      </c>
      <c r="D52" s="3">
        <v>766</v>
      </c>
      <c r="E52" s="3">
        <v>530</v>
      </c>
      <c r="F52" s="3">
        <v>0</v>
      </c>
      <c r="G52" s="3">
        <v>530</v>
      </c>
      <c r="H52" s="4">
        <f t="shared" si="0"/>
        <v>-28.475033738191634</v>
      </c>
      <c r="I52" s="4">
        <f t="shared" si="1"/>
        <v>-100</v>
      </c>
      <c r="J52" s="5">
        <f t="shared" si="2"/>
        <v>-30.809399477806785</v>
      </c>
    </row>
    <row r="53" spans="1:10" ht="15">
      <c r="A53" s="6" t="s">
        <v>45</v>
      </c>
      <c r="B53" s="7">
        <v>316</v>
      </c>
      <c r="C53" s="7">
        <v>0</v>
      </c>
      <c r="D53" s="7">
        <v>316</v>
      </c>
      <c r="E53" s="7">
        <v>372</v>
      </c>
      <c r="F53" s="7">
        <v>0</v>
      </c>
      <c r="G53" s="7">
        <v>372</v>
      </c>
      <c r="H53" s="8">
        <f t="shared" si="0"/>
        <v>17.72151898734177</v>
      </c>
      <c r="I53" s="8">
        <f t="shared" si="1"/>
        <v>0</v>
      </c>
      <c r="J53" s="9">
        <f t="shared" si="2"/>
        <v>17.72151898734177</v>
      </c>
    </row>
    <row r="54" spans="1:10" ht="15">
      <c r="A54" s="10" t="s">
        <v>71</v>
      </c>
      <c r="B54" s="3">
        <v>91</v>
      </c>
      <c r="C54" s="3">
        <v>10</v>
      </c>
      <c r="D54" s="3">
        <v>101</v>
      </c>
      <c r="E54" s="3">
        <v>0</v>
      </c>
      <c r="F54" s="3">
        <v>18</v>
      </c>
      <c r="G54" s="3">
        <v>18</v>
      </c>
      <c r="H54" s="4">
        <f t="shared" si="0"/>
        <v>-100</v>
      </c>
      <c r="I54" s="4">
        <f t="shared" si="1"/>
        <v>80</v>
      </c>
      <c r="J54" s="5">
        <f t="shared" si="2"/>
        <v>-82.17821782178217</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48</v>
      </c>
      <c r="C56" s="3">
        <v>1</v>
      </c>
      <c r="D56" s="3">
        <v>49</v>
      </c>
      <c r="E56" s="3">
        <v>0</v>
      </c>
      <c r="F56" s="3">
        <v>0</v>
      </c>
      <c r="G56" s="3">
        <v>0</v>
      </c>
      <c r="H56" s="4">
        <f t="shared" si="0"/>
        <v>-100</v>
      </c>
      <c r="I56" s="4">
        <f t="shared" si="1"/>
        <v>-100</v>
      </c>
      <c r="J56" s="5">
        <f t="shared" si="2"/>
        <v>-100</v>
      </c>
    </row>
    <row r="57" spans="1:10" ht="15">
      <c r="A57" s="6" t="s">
        <v>48</v>
      </c>
      <c r="B57" s="7">
        <v>1267</v>
      </c>
      <c r="C57" s="7">
        <v>6</v>
      </c>
      <c r="D57" s="7">
        <v>1273</v>
      </c>
      <c r="E57" s="7">
        <v>1221</v>
      </c>
      <c r="F57" s="7">
        <v>0</v>
      </c>
      <c r="G57" s="7">
        <v>1221</v>
      </c>
      <c r="H57" s="8">
        <f t="shared" si="0"/>
        <v>-3.6306235201262824</v>
      </c>
      <c r="I57" s="8">
        <f t="shared" si="1"/>
        <v>-100</v>
      </c>
      <c r="J57" s="9">
        <f t="shared" si="2"/>
        <v>-4.08483896307934</v>
      </c>
    </row>
    <row r="58" spans="1:10" ht="15">
      <c r="A58" s="10" t="s">
        <v>57</v>
      </c>
      <c r="B58" s="3">
        <v>77</v>
      </c>
      <c r="C58" s="3">
        <v>14</v>
      </c>
      <c r="D58" s="3">
        <v>91</v>
      </c>
      <c r="E58" s="3">
        <v>0</v>
      </c>
      <c r="F58" s="3">
        <v>0</v>
      </c>
      <c r="G58" s="3">
        <v>0</v>
      </c>
      <c r="H58" s="4">
        <f t="shared" si="0"/>
        <v>-100</v>
      </c>
      <c r="I58" s="4">
        <f t="shared" si="1"/>
        <v>-100</v>
      </c>
      <c r="J58" s="5">
        <f t="shared" si="2"/>
        <v>-100</v>
      </c>
    </row>
    <row r="59" spans="1:10" ht="15">
      <c r="A59" s="6" t="s">
        <v>58</v>
      </c>
      <c r="B59" s="7">
        <v>20</v>
      </c>
      <c r="C59" s="7">
        <v>0</v>
      </c>
      <c r="D59" s="7">
        <v>20</v>
      </c>
      <c r="E59" s="7">
        <v>0</v>
      </c>
      <c r="F59" s="7">
        <v>0</v>
      </c>
      <c r="G59" s="7">
        <v>0</v>
      </c>
      <c r="H59" s="8">
        <f t="shared" si="0"/>
        <v>-100</v>
      </c>
      <c r="I59" s="8">
        <f t="shared" si="1"/>
        <v>0</v>
      </c>
      <c r="J59" s="9">
        <f t="shared" si="2"/>
        <v>-100</v>
      </c>
    </row>
    <row r="60" spans="1:10" ht="15">
      <c r="A60" s="11" t="s">
        <v>49</v>
      </c>
      <c r="B60" s="22">
        <f>+B61-SUM(B6+B10+B20+B32+B58+B59+B5)</f>
        <v>57344</v>
      </c>
      <c r="C60" s="22">
        <f>+C61-SUM(C6+C10+C20+C32+C58+C59+C5)</f>
        <v>15905</v>
      </c>
      <c r="D60" s="22">
        <f>+D61-SUM(D6+D10+D20+D32+D58+D59+D5)</f>
        <v>73249</v>
      </c>
      <c r="E60" s="22">
        <f>+E61-SUM(E6+E10+E20+E32+E58+E59+E5)</f>
        <v>31996</v>
      </c>
      <c r="F60" s="22">
        <f>+F61-SUM(F6+F10+F20+F32+F58+F59+F5)</f>
        <v>6175</v>
      </c>
      <c r="G60" s="22">
        <f>+G61-SUM(G6+G10+G20+G32+G58+G59+G5)</f>
        <v>38171</v>
      </c>
      <c r="H60" s="23">
        <f>+_xlfn.IFERROR(((E60-B60)/B60)*100,0)</f>
        <v>-44.203404017857146</v>
      </c>
      <c r="I60" s="23">
        <f>+_xlfn.IFERROR(((F60-C60)/C60)*100,0)</f>
        <v>-61.175730902232004</v>
      </c>
      <c r="J60" s="23">
        <f>+_xlfn.IFERROR(((G60-D60)/D60)*100,0)</f>
        <v>-47.888708378271374</v>
      </c>
    </row>
    <row r="61" spans="1:10" ht="15">
      <c r="A61" s="14" t="s">
        <v>50</v>
      </c>
      <c r="B61" s="24">
        <f>SUM(B4:B59)</f>
        <v>93786</v>
      </c>
      <c r="C61" s="24">
        <f>SUM(C4:C59)</f>
        <v>81708</v>
      </c>
      <c r="D61" s="24">
        <f>SUM(D4:D59)</f>
        <v>175494</v>
      </c>
      <c r="E61" s="24">
        <f>SUM(E4:E59)</f>
        <v>52210</v>
      </c>
      <c r="F61" s="24">
        <f>SUM(F4:F59)</f>
        <v>34169</v>
      </c>
      <c r="G61" s="24">
        <f>SUM(G4:G59)</f>
        <v>86379</v>
      </c>
      <c r="H61" s="25">
        <f>+_xlfn.IFERROR(((E61-B61)/B61)*100,0)</f>
        <v>-44.330710340562554</v>
      </c>
      <c r="I61" s="25">
        <f>+_xlfn.IFERROR(((F61-C61)/C61)*100,0)</f>
        <v>-58.181573407744644</v>
      </c>
      <c r="J61" s="25">
        <f>+_xlfn.IFERROR(((G61-D61)/D61)*100,0)</f>
        <v>-50.77951382953263</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7" t="s">
        <v>72</v>
      </c>
      <c r="B65" s="47"/>
      <c r="C65" s="47"/>
      <c r="D65" s="47"/>
      <c r="E65" s="47"/>
      <c r="F65" s="47"/>
      <c r="G65" s="47"/>
      <c r="H65" s="47"/>
      <c r="I65" s="47"/>
      <c r="J65" s="47"/>
    </row>
    <row r="66" ht="15">
      <c r="A66" s="40" t="s">
        <v>73</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
      <selection activeCell="N35" sqref="N35"/>
    </sheetView>
  </sheetViews>
  <sheetFormatPr defaultColWidth="9.140625" defaultRowHeight="15"/>
  <cols>
    <col min="1" max="1" width="34.00390625" style="0" bestFit="1" customWidth="1"/>
    <col min="2" max="10" width="14.28125" style="0" customWidth="1"/>
  </cols>
  <sheetData>
    <row r="1" spans="1:10" ht="18" customHeight="1">
      <c r="A1" s="48" t="s">
        <v>65</v>
      </c>
      <c r="B1" s="49"/>
      <c r="C1" s="49"/>
      <c r="D1" s="49"/>
      <c r="E1" s="49"/>
      <c r="F1" s="49"/>
      <c r="G1" s="49"/>
      <c r="H1" s="49"/>
      <c r="I1" s="49"/>
      <c r="J1" s="50"/>
    </row>
    <row r="2" spans="1:10" ht="30" customHeight="1">
      <c r="A2" s="62" t="s">
        <v>1</v>
      </c>
      <c r="B2" s="53" t="s">
        <v>77</v>
      </c>
      <c r="C2" s="53"/>
      <c r="D2" s="53"/>
      <c r="E2" s="53" t="s">
        <v>78</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726</v>
      </c>
      <c r="C4" s="3">
        <v>106409</v>
      </c>
      <c r="D4" s="3">
        <v>107135</v>
      </c>
      <c r="E4" s="3">
        <v>1185</v>
      </c>
      <c r="F4" s="3">
        <v>139794</v>
      </c>
      <c r="G4" s="3">
        <v>140979</v>
      </c>
      <c r="H4" s="4">
        <f>+_xlfn.IFERROR(((E4-B4)/B4)*100,0)</f>
        <v>63.22314049586777</v>
      </c>
      <c r="I4" s="4">
        <f>+_xlfn.IFERROR(((F4-C4)/C4)*100,0)</f>
        <v>31.374225864353576</v>
      </c>
      <c r="J4" s="5">
        <f>+_xlfn.IFERROR(((G4-D4)/D4)*100,0)</f>
        <v>31.590049936995378</v>
      </c>
    </row>
    <row r="5" spans="1:10" ht="15">
      <c r="A5" s="6" t="s">
        <v>69</v>
      </c>
      <c r="B5" s="7">
        <v>21910</v>
      </c>
      <c r="C5" s="7">
        <v>250054</v>
      </c>
      <c r="D5" s="7">
        <v>271964</v>
      </c>
      <c r="E5" s="7">
        <v>12296</v>
      </c>
      <c r="F5" s="7">
        <v>141495</v>
      </c>
      <c r="G5" s="7">
        <v>153791</v>
      </c>
      <c r="H5" s="8">
        <f>+_xlfn.IFERROR(((E5-B5)/B5)*100,0)</f>
        <v>-43.87950707439525</v>
      </c>
      <c r="I5" s="8">
        <f>+_xlfn.IFERROR(((F5-C5)/C5)*100,0)</f>
        <v>-43.414222527933966</v>
      </c>
      <c r="J5" s="9">
        <f>+_xlfn.IFERROR(((G5-D5)/D5)*100,0)</f>
        <v>-43.45170684355282</v>
      </c>
    </row>
    <row r="6" spans="1:10" ht="15">
      <c r="A6" s="10" t="s">
        <v>53</v>
      </c>
      <c r="B6" s="3">
        <v>23605</v>
      </c>
      <c r="C6" s="3">
        <v>34260</v>
      </c>
      <c r="D6" s="3">
        <v>57865</v>
      </c>
      <c r="E6" s="3">
        <v>16220</v>
      </c>
      <c r="F6" s="3">
        <v>10323</v>
      </c>
      <c r="G6" s="3">
        <v>26543</v>
      </c>
      <c r="H6" s="4">
        <f aca="true" t="shared" si="0" ref="H6:H59">+_xlfn.IFERROR(((E6-B6)/B6)*100,0)</f>
        <v>-31.28574454564711</v>
      </c>
      <c r="I6" s="4">
        <f aca="true" t="shared" si="1" ref="I6:I60">+_xlfn.IFERROR(((F6-C6)/C6)*100,0)</f>
        <v>-69.86865148861646</v>
      </c>
      <c r="J6" s="5">
        <f aca="true" t="shared" si="2" ref="J6:J60">+_xlfn.IFERROR(((G6-D6)/D6)*100,0)</f>
        <v>-54.129439211958875</v>
      </c>
    </row>
    <row r="7" spans="1:10" ht="15">
      <c r="A7" s="6" t="s">
        <v>6</v>
      </c>
      <c r="B7" s="7">
        <v>8741</v>
      </c>
      <c r="C7" s="7">
        <v>6026</v>
      </c>
      <c r="D7" s="7">
        <v>14767</v>
      </c>
      <c r="E7" s="7">
        <v>6076</v>
      </c>
      <c r="F7" s="7">
        <v>1085</v>
      </c>
      <c r="G7" s="7">
        <v>7161</v>
      </c>
      <c r="H7" s="8">
        <f t="shared" si="0"/>
        <v>-30.488502459672805</v>
      </c>
      <c r="I7" s="8">
        <f t="shared" si="1"/>
        <v>-81.99468967806173</v>
      </c>
      <c r="J7" s="9">
        <f t="shared" si="2"/>
        <v>-51.506737996884944</v>
      </c>
    </row>
    <row r="8" spans="1:10" ht="15">
      <c r="A8" s="10" t="s">
        <v>7</v>
      </c>
      <c r="B8" s="3">
        <v>14984</v>
      </c>
      <c r="C8" s="3">
        <v>5421</v>
      </c>
      <c r="D8" s="3">
        <v>20405</v>
      </c>
      <c r="E8" s="3">
        <v>9649</v>
      </c>
      <c r="F8" s="3">
        <v>1359</v>
      </c>
      <c r="G8" s="3">
        <v>11008</v>
      </c>
      <c r="H8" s="4">
        <f t="shared" si="0"/>
        <v>-35.60464495461826</v>
      </c>
      <c r="I8" s="4">
        <f t="shared" si="1"/>
        <v>-74.93082457111234</v>
      </c>
      <c r="J8" s="5">
        <f t="shared" si="2"/>
        <v>-46.05243812790983</v>
      </c>
    </row>
    <row r="9" spans="1:10" ht="15">
      <c r="A9" s="6" t="s">
        <v>8</v>
      </c>
      <c r="B9" s="7">
        <v>8548</v>
      </c>
      <c r="C9" s="7">
        <v>11074</v>
      </c>
      <c r="D9" s="7">
        <v>19622</v>
      </c>
      <c r="E9" s="7">
        <v>3961</v>
      </c>
      <c r="F9" s="7">
        <v>2553</v>
      </c>
      <c r="G9" s="7">
        <v>6514</v>
      </c>
      <c r="H9" s="8">
        <f t="shared" si="0"/>
        <v>-53.6616752456715</v>
      </c>
      <c r="I9" s="8">
        <f t="shared" si="1"/>
        <v>-76.94599963879357</v>
      </c>
      <c r="J9" s="9">
        <f t="shared" si="2"/>
        <v>-66.80256854551014</v>
      </c>
    </row>
    <row r="10" spans="1:10" ht="15">
      <c r="A10" s="10" t="s">
        <v>54</v>
      </c>
      <c r="B10" s="3">
        <v>435</v>
      </c>
      <c r="C10" s="3">
        <v>116</v>
      </c>
      <c r="D10" s="3">
        <v>551</v>
      </c>
      <c r="E10" s="3">
        <v>272</v>
      </c>
      <c r="F10" s="3">
        <v>132</v>
      </c>
      <c r="G10" s="3">
        <v>404</v>
      </c>
      <c r="H10" s="4">
        <f t="shared" si="0"/>
        <v>-37.47126436781609</v>
      </c>
      <c r="I10" s="4">
        <f t="shared" si="1"/>
        <v>13.793103448275861</v>
      </c>
      <c r="J10" s="5">
        <f t="shared" si="2"/>
        <v>-26.678765880217785</v>
      </c>
    </row>
    <row r="11" spans="1:10" ht="15">
      <c r="A11" s="6" t="s">
        <v>9</v>
      </c>
      <c r="B11" s="7">
        <v>949</v>
      </c>
      <c r="C11" s="7">
        <v>55</v>
      </c>
      <c r="D11" s="7">
        <v>1004</v>
      </c>
      <c r="E11" s="7">
        <v>540</v>
      </c>
      <c r="F11" s="7">
        <v>1</v>
      </c>
      <c r="G11" s="7">
        <v>541</v>
      </c>
      <c r="H11" s="8">
        <f t="shared" si="0"/>
        <v>-43.09799789251844</v>
      </c>
      <c r="I11" s="8">
        <f t="shared" si="1"/>
        <v>-98.18181818181819</v>
      </c>
      <c r="J11" s="9">
        <f t="shared" si="2"/>
        <v>-46.11553784860558</v>
      </c>
    </row>
    <row r="12" spans="1:10" ht="15">
      <c r="A12" s="10" t="s">
        <v>10</v>
      </c>
      <c r="B12" s="3">
        <v>1098</v>
      </c>
      <c r="C12" s="3">
        <v>0</v>
      </c>
      <c r="D12" s="3">
        <v>1098</v>
      </c>
      <c r="E12" s="3">
        <v>678</v>
      </c>
      <c r="F12" s="3">
        <v>0</v>
      </c>
      <c r="G12" s="3">
        <v>678</v>
      </c>
      <c r="H12" s="4">
        <f t="shared" si="0"/>
        <v>-38.25136612021858</v>
      </c>
      <c r="I12" s="4">
        <f t="shared" si="1"/>
        <v>0</v>
      </c>
      <c r="J12" s="5">
        <f t="shared" si="2"/>
        <v>-38.25136612021858</v>
      </c>
    </row>
    <row r="13" spans="1:10" ht="15">
      <c r="A13" s="6" t="s">
        <v>11</v>
      </c>
      <c r="B13" s="7">
        <v>5394</v>
      </c>
      <c r="C13" s="7">
        <v>1490</v>
      </c>
      <c r="D13" s="7">
        <v>6884</v>
      </c>
      <c r="E13" s="7">
        <v>3635</v>
      </c>
      <c r="F13" s="7">
        <v>228</v>
      </c>
      <c r="G13" s="7">
        <v>3863</v>
      </c>
      <c r="H13" s="8">
        <f t="shared" si="0"/>
        <v>-32.61030774935113</v>
      </c>
      <c r="I13" s="8">
        <f t="shared" si="1"/>
        <v>-84.69798657718121</v>
      </c>
      <c r="J13" s="9">
        <f t="shared" si="2"/>
        <v>-43.8843695525857</v>
      </c>
    </row>
    <row r="14" spans="1:10" ht="15">
      <c r="A14" s="10" t="s">
        <v>12</v>
      </c>
      <c r="B14" s="3">
        <v>3611</v>
      </c>
      <c r="C14" s="3">
        <v>292</v>
      </c>
      <c r="D14" s="3">
        <v>3903</v>
      </c>
      <c r="E14" s="3">
        <v>2051</v>
      </c>
      <c r="F14" s="3">
        <v>34</v>
      </c>
      <c r="G14" s="3">
        <v>2085</v>
      </c>
      <c r="H14" s="4">
        <f t="shared" si="0"/>
        <v>-43.2013292716699</v>
      </c>
      <c r="I14" s="4">
        <f t="shared" si="1"/>
        <v>-88.35616438356165</v>
      </c>
      <c r="J14" s="5">
        <f t="shared" si="2"/>
        <v>-46.57955418908532</v>
      </c>
    </row>
    <row r="15" spans="1:10" ht="15">
      <c r="A15" s="6" t="s">
        <v>13</v>
      </c>
      <c r="B15" s="7">
        <v>1157</v>
      </c>
      <c r="C15" s="7">
        <v>22</v>
      </c>
      <c r="D15" s="7">
        <v>1179</v>
      </c>
      <c r="E15" s="7">
        <v>1178</v>
      </c>
      <c r="F15" s="7">
        <v>35</v>
      </c>
      <c r="G15" s="7">
        <v>1213</v>
      </c>
      <c r="H15" s="8">
        <f t="shared" si="0"/>
        <v>1.8150388936905792</v>
      </c>
      <c r="I15" s="8">
        <f t="shared" si="1"/>
        <v>59.09090909090909</v>
      </c>
      <c r="J15" s="9">
        <f t="shared" si="2"/>
        <v>2.883799830364716</v>
      </c>
    </row>
    <row r="16" spans="1:10" ht="15">
      <c r="A16" s="10" t="s">
        <v>14</v>
      </c>
      <c r="B16" s="3">
        <v>2875</v>
      </c>
      <c r="C16" s="3">
        <v>877</v>
      </c>
      <c r="D16" s="3">
        <v>3752</v>
      </c>
      <c r="E16" s="3">
        <v>1905</v>
      </c>
      <c r="F16" s="3">
        <v>37</v>
      </c>
      <c r="G16" s="3">
        <v>1942</v>
      </c>
      <c r="H16" s="4">
        <f t="shared" si="0"/>
        <v>-33.73913043478261</v>
      </c>
      <c r="I16" s="4">
        <f t="shared" si="1"/>
        <v>-95.78107183580387</v>
      </c>
      <c r="J16" s="5">
        <f t="shared" si="2"/>
        <v>-48.240938166311295</v>
      </c>
    </row>
    <row r="17" spans="1:10" ht="15">
      <c r="A17" s="6" t="s">
        <v>15</v>
      </c>
      <c r="B17" s="7">
        <v>319</v>
      </c>
      <c r="C17" s="7">
        <v>16</v>
      </c>
      <c r="D17" s="7">
        <v>335</v>
      </c>
      <c r="E17" s="7">
        <v>167</v>
      </c>
      <c r="F17" s="7">
        <v>0</v>
      </c>
      <c r="G17" s="7">
        <v>167</v>
      </c>
      <c r="H17" s="8">
        <f t="shared" si="0"/>
        <v>-47.64890282131661</v>
      </c>
      <c r="I17" s="8">
        <f t="shared" si="1"/>
        <v>-100</v>
      </c>
      <c r="J17" s="9">
        <f t="shared" si="2"/>
        <v>-50.14925373134328</v>
      </c>
    </row>
    <row r="18" spans="1:10" ht="15">
      <c r="A18" s="10" t="s">
        <v>16</v>
      </c>
      <c r="B18" s="3">
        <v>411</v>
      </c>
      <c r="C18" s="3">
        <v>0</v>
      </c>
      <c r="D18" s="3">
        <v>411</v>
      </c>
      <c r="E18" s="3">
        <v>316</v>
      </c>
      <c r="F18" s="3">
        <v>0</v>
      </c>
      <c r="G18" s="3">
        <v>316</v>
      </c>
      <c r="H18" s="4">
        <f t="shared" si="0"/>
        <v>-23.114355231143552</v>
      </c>
      <c r="I18" s="4">
        <f t="shared" si="1"/>
        <v>0</v>
      </c>
      <c r="J18" s="5">
        <f t="shared" si="2"/>
        <v>-23.114355231143552</v>
      </c>
    </row>
    <row r="19" spans="1:10" ht="15">
      <c r="A19" s="6" t="s">
        <v>17</v>
      </c>
      <c r="B19" s="7">
        <v>189</v>
      </c>
      <c r="C19" s="7">
        <v>34</v>
      </c>
      <c r="D19" s="7">
        <v>223</v>
      </c>
      <c r="E19" s="7">
        <v>141</v>
      </c>
      <c r="F19" s="7">
        <v>0</v>
      </c>
      <c r="G19" s="7">
        <v>141</v>
      </c>
      <c r="H19" s="8">
        <f t="shared" si="0"/>
        <v>-25.396825396825395</v>
      </c>
      <c r="I19" s="8">
        <f t="shared" si="1"/>
        <v>-100</v>
      </c>
      <c r="J19" s="9">
        <f t="shared" si="2"/>
        <v>-36.771300448430495</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165</v>
      </c>
      <c r="C21" s="7">
        <v>24</v>
      </c>
      <c r="D21" s="7">
        <v>189</v>
      </c>
      <c r="E21" s="7">
        <v>114</v>
      </c>
      <c r="F21" s="7">
        <v>0</v>
      </c>
      <c r="G21" s="7">
        <v>114</v>
      </c>
      <c r="H21" s="8">
        <f t="shared" si="0"/>
        <v>-30.909090909090907</v>
      </c>
      <c r="I21" s="8">
        <f t="shared" si="1"/>
        <v>-100</v>
      </c>
      <c r="J21" s="9">
        <f t="shared" si="2"/>
        <v>-39.682539682539684</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600</v>
      </c>
      <c r="C23" s="7">
        <v>14</v>
      </c>
      <c r="D23" s="7">
        <v>614</v>
      </c>
      <c r="E23" s="7">
        <v>694</v>
      </c>
      <c r="F23" s="7">
        <v>0</v>
      </c>
      <c r="G23" s="7">
        <v>694</v>
      </c>
      <c r="H23" s="8">
        <f t="shared" si="0"/>
        <v>15.666666666666668</v>
      </c>
      <c r="I23" s="8">
        <f t="shared" si="1"/>
        <v>-100</v>
      </c>
      <c r="J23" s="9">
        <f t="shared" si="2"/>
        <v>13.029315960912053</v>
      </c>
    </row>
    <row r="24" spans="1:10" ht="15">
      <c r="A24" s="10" t="s">
        <v>21</v>
      </c>
      <c r="B24" s="3">
        <v>288</v>
      </c>
      <c r="C24" s="3">
        <v>0</v>
      </c>
      <c r="D24" s="3">
        <v>288</v>
      </c>
      <c r="E24" s="3">
        <v>191</v>
      </c>
      <c r="F24" s="3">
        <v>0</v>
      </c>
      <c r="G24" s="3">
        <v>191</v>
      </c>
      <c r="H24" s="4">
        <f t="shared" si="0"/>
        <v>-33.68055555555556</v>
      </c>
      <c r="I24" s="4">
        <f t="shared" si="1"/>
        <v>0</v>
      </c>
      <c r="J24" s="5">
        <f t="shared" si="2"/>
        <v>-33.68055555555556</v>
      </c>
    </row>
    <row r="25" spans="1:10" ht="15">
      <c r="A25" s="6" t="s">
        <v>22</v>
      </c>
      <c r="B25" s="7">
        <v>290</v>
      </c>
      <c r="C25" s="7">
        <v>220</v>
      </c>
      <c r="D25" s="7">
        <v>510</v>
      </c>
      <c r="E25" s="7">
        <v>5</v>
      </c>
      <c r="F25" s="7">
        <v>0</v>
      </c>
      <c r="G25" s="7">
        <v>5</v>
      </c>
      <c r="H25" s="8">
        <f t="shared" si="0"/>
        <v>-98.27586206896551</v>
      </c>
      <c r="I25" s="8">
        <f t="shared" si="1"/>
        <v>-100</v>
      </c>
      <c r="J25" s="9">
        <f t="shared" si="2"/>
        <v>-99.01960784313727</v>
      </c>
    </row>
    <row r="26" spans="1:10" ht="15">
      <c r="A26" s="10" t="s">
        <v>23</v>
      </c>
      <c r="B26" s="3">
        <v>124</v>
      </c>
      <c r="C26" s="3">
        <v>18</v>
      </c>
      <c r="D26" s="3">
        <v>142</v>
      </c>
      <c r="E26" s="3">
        <v>65</v>
      </c>
      <c r="F26" s="3">
        <v>0</v>
      </c>
      <c r="G26" s="3">
        <v>65</v>
      </c>
      <c r="H26" s="4">
        <f t="shared" si="0"/>
        <v>-47.58064516129033</v>
      </c>
      <c r="I26" s="4">
        <f t="shared" si="1"/>
        <v>-100</v>
      </c>
      <c r="J26" s="5">
        <f t="shared" si="2"/>
        <v>-54.22535211267606</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688</v>
      </c>
      <c r="C28" s="3">
        <v>138</v>
      </c>
      <c r="D28" s="3">
        <v>826</v>
      </c>
      <c r="E28" s="3">
        <v>301</v>
      </c>
      <c r="F28" s="3">
        <v>23</v>
      </c>
      <c r="G28" s="3">
        <v>324</v>
      </c>
      <c r="H28" s="4">
        <f t="shared" si="0"/>
        <v>-56.25</v>
      </c>
      <c r="I28" s="4">
        <f t="shared" si="1"/>
        <v>-83.33333333333334</v>
      </c>
      <c r="J28" s="5">
        <f t="shared" si="2"/>
        <v>-60.77481840193705</v>
      </c>
    </row>
    <row r="29" spans="1:10" ht="15">
      <c r="A29" s="6" t="s">
        <v>26</v>
      </c>
      <c r="B29" s="7">
        <v>2058</v>
      </c>
      <c r="C29" s="7">
        <v>189</v>
      </c>
      <c r="D29" s="7">
        <v>2247</v>
      </c>
      <c r="E29" s="7">
        <v>1497</v>
      </c>
      <c r="F29" s="7">
        <v>0</v>
      </c>
      <c r="G29" s="7">
        <v>1497</v>
      </c>
      <c r="H29" s="8">
        <f t="shared" si="0"/>
        <v>-27.259475218658892</v>
      </c>
      <c r="I29" s="8">
        <f t="shared" si="1"/>
        <v>-100</v>
      </c>
      <c r="J29" s="9">
        <f t="shared" si="2"/>
        <v>-33.37783711615487</v>
      </c>
    </row>
    <row r="30" spans="1:10" ht="15">
      <c r="A30" s="10" t="s">
        <v>27</v>
      </c>
      <c r="B30" s="3">
        <v>1192</v>
      </c>
      <c r="C30" s="3">
        <v>57</v>
      </c>
      <c r="D30" s="3">
        <v>1249</v>
      </c>
      <c r="E30" s="3">
        <v>696</v>
      </c>
      <c r="F30" s="3">
        <v>0</v>
      </c>
      <c r="G30" s="3">
        <v>696</v>
      </c>
      <c r="H30" s="4">
        <f t="shared" si="0"/>
        <v>-41.61073825503356</v>
      </c>
      <c r="I30" s="4">
        <f t="shared" si="1"/>
        <v>-100</v>
      </c>
      <c r="J30" s="5">
        <f t="shared" si="2"/>
        <v>-44.275420336269015</v>
      </c>
    </row>
    <row r="31" spans="1:10" ht="15">
      <c r="A31" s="6" t="s">
        <v>28</v>
      </c>
      <c r="B31" s="7">
        <v>501</v>
      </c>
      <c r="C31" s="7">
        <v>9</v>
      </c>
      <c r="D31" s="7">
        <v>510</v>
      </c>
      <c r="E31" s="7">
        <v>314</v>
      </c>
      <c r="F31" s="7">
        <v>0</v>
      </c>
      <c r="G31" s="7">
        <v>314</v>
      </c>
      <c r="H31" s="8">
        <f t="shared" si="0"/>
        <v>-37.3253493013972</v>
      </c>
      <c r="I31" s="8">
        <f t="shared" si="1"/>
        <v>-100</v>
      </c>
      <c r="J31" s="9">
        <f t="shared" si="2"/>
        <v>-38.43137254901961</v>
      </c>
    </row>
    <row r="32" spans="1:10" ht="15">
      <c r="A32" s="10" t="s">
        <v>56</v>
      </c>
      <c r="B32" s="3">
        <v>0</v>
      </c>
      <c r="C32" s="3">
        <v>209</v>
      </c>
      <c r="D32" s="3">
        <v>209</v>
      </c>
      <c r="E32" s="3">
        <v>2</v>
      </c>
      <c r="F32" s="3">
        <v>82</v>
      </c>
      <c r="G32" s="3">
        <v>84</v>
      </c>
      <c r="H32" s="4">
        <f t="shared" si="0"/>
        <v>0</v>
      </c>
      <c r="I32" s="4">
        <f t="shared" si="1"/>
        <v>-60.76555023923444</v>
      </c>
      <c r="J32" s="5">
        <f t="shared" si="2"/>
        <v>-59.80861244019139</v>
      </c>
    </row>
    <row r="33" spans="1:10" ht="15">
      <c r="A33" s="6" t="s">
        <v>68</v>
      </c>
      <c r="B33" s="7">
        <v>93</v>
      </c>
      <c r="C33" s="7">
        <v>0</v>
      </c>
      <c r="D33" s="7">
        <v>93</v>
      </c>
      <c r="E33" s="7">
        <v>73</v>
      </c>
      <c r="F33" s="7">
        <v>0</v>
      </c>
      <c r="G33" s="7">
        <v>73</v>
      </c>
      <c r="H33" s="8">
        <f t="shared" si="0"/>
        <v>-21.50537634408602</v>
      </c>
      <c r="I33" s="8">
        <f t="shared" si="1"/>
        <v>0</v>
      </c>
      <c r="J33" s="9">
        <f t="shared" si="2"/>
        <v>-21.50537634408602</v>
      </c>
    </row>
    <row r="34" spans="1:10" ht="15">
      <c r="A34" s="10" t="s">
        <v>29</v>
      </c>
      <c r="B34" s="3">
        <v>1478</v>
      </c>
      <c r="C34" s="3">
        <v>573</v>
      </c>
      <c r="D34" s="3">
        <v>2051</v>
      </c>
      <c r="E34" s="3">
        <v>943</v>
      </c>
      <c r="F34" s="3">
        <v>61</v>
      </c>
      <c r="G34" s="3">
        <v>1004</v>
      </c>
      <c r="H34" s="4">
        <f t="shared" si="0"/>
        <v>-36.197564276048716</v>
      </c>
      <c r="I34" s="4">
        <f t="shared" si="1"/>
        <v>-89.3542757417103</v>
      </c>
      <c r="J34" s="5">
        <f t="shared" si="2"/>
        <v>-51.04826913700634</v>
      </c>
    </row>
    <row r="35" spans="1:10" ht="15">
      <c r="A35" s="6" t="s">
        <v>67</v>
      </c>
      <c r="B35" s="7">
        <v>356</v>
      </c>
      <c r="C35" s="7">
        <v>0</v>
      </c>
      <c r="D35" s="7">
        <v>356</v>
      </c>
      <c r="E35" s="7">
        <v>198</v>
      </c>
      <c r="F35" s="7">
        <v>0</v>
      </c>
      <c r="G35" s="7">
        <v>198</v>
      </c>
      <c r="H35" s="8">
        <f t="shared" si="0"/>
        <v>-44.38202247191011</v>
      </c>
      <c r="I35" s="8">
        <f t="shared" si="1"/>
        <v>0</v>
      </c>
      <c r="J35" s="9">
        <f t="shared" si="2"/>
        <v>-44.38202247191011</v>
      </c>
    </row>
    <row r="36" spans="1:10" ht="15">
      <c r="A36" s="10" t="s">
        <v>30</v>
      </c>
      <c r="B36" s="3">
        <v>108</v>
      </c>
      <c r="C36" s="3">
        <v>65</v>
      </c>
      <c r="D36" s="3">
        <v>173</v>
      </c>
      <c r="E36" s="3">
        <v>25</v>
      </c>
      <c r="F36" s="3">
        <v>6</v>
      </c>
      <c r="G36" s="3">
        <v>31</v>
      </c>
      <c r="H36" s="4">
        <f t="shared" si="0"/>
        <v>-76.85185185185185</v>
      </c>
      <c r="I36" s="4">
        <f t="shared" si="1"/>
        <v>-90.76923076923077</v>
      </c>
      <c r="J36" s="5">
        <f t="shared" si="2"/>
        <v>-82.08092485549133</v>
      </c>
    </row>
    <row r="37" spans="1:10" ht="15">
      <c r="A37" s="6" t="s">
        <v>31</v>
      </c>
      <c r="B37" s="7">
        <v>343</v>
      </c>
      <c r="C37" s="7">
        <v>11</v>
      </c>
      <c r="D37" s="7">
        <v>354</v>
      </c>
      <c r="E37" s="7">
        <v>156</v>
      </c>
      <c r="F37" s="7">
        <v>0</v>
      </c>
      <c r="G37" s="7">
        <v>156</v>
      </c>
      <c r="H37" s="8">
        <f t="shared" si="0"/>
        <v>-54.518950437317784</v>
      </c>
      <c r="I37" s="8">
        <f t="shared" si="1"/>
        <v>-100</v>
      </c>
      <c r="J37" s="9">
        <f t="shared" si="2"/>
        <v>-55.932203389830505</v>
      </c>
    </row>
    <row r="38" spans="1:10" ht="15">
      <c r="A38" s="10" t="s">
        <v>32</v>
      </c>
      <c r="B38" s="3">
        <v>935</v>
      </c>
      <c r="C38" s="3">
        <v>0</v>
      </c>
      <c r="D38" s="3">
        <v>935</v>
      </c>
      <c r="E38" s="3">
        <v>729</v>
      </c>
      <c r="F38" s="3">
        <v>0</v>
      </c>
      <c r="G38" s="3">
        <v>729</v>
      </c>
      <c r="H38" s="4">
        <f t="shared" si="0"/>
        <v>-22.032085561497325</v>
      </c>
      <c r="I38" s="4">
        <f t="shared" si="1"/>
        <v>0</v>
      </c>
      <c r="J38" s="5">
        <f t="shared" si="2"/>
        <v>-22.032085561497325</v>
      </c>
    </row>
    <row r="39" spans="1:10" ht="15">
      <c r="A39" s="6" t="s">
        <v>33</v>
      </c>
      <c r="B39" s="7">
        <v>73</v>
      </c>
      <c r="C39" s="7">
        <v>18</v>
      </c>
      <c r="D39" s="7">
        <v>91</v>
      </c>
      <c r="E39" s="7">
        <v>22</v>
      </c>
      <c r="F39" s="7">
        <v>0</v>
      </c>
      <c r="G39" s="7">
        <v>22</v>
      </c>
      <c r="H39" s="8">
        <f t="shared" si="0"/>
        <v>-69.86301369863014</v>
      </c>
      <c r="I39" s="8">
        <f t="shared" si="1"/>
        <v>-100</v>
      </c>
      <c r="J39" s="9">
        <f t="shared" si="2"/>
        <v>-75.82417582417582</v>
      </c>
    </row>
    <row r="40" spans="1:10" ht="15">
      <c r="A40" s="10" t="s">
        <v>34</v>
      </c>
      <c r="B40" s="3">
        <v>2596</v>
      </c>
      <c r="C40" s="3">
        <v>1068</v>
      </c>
      <c r="D40" s="3">
        <v>3664</v>
      </c>
      <c r="E40" s="3">
        <v>1395</v>
      </c>
      <c r="F40" s="3">
        <v>386</v>
      </c>
      <c r="G40" s="3">
        <v>1781</v>
      </c>
      <c r="H40" s="4">
        <f t="shared" si="0"/>
        <v>-46.26348228043143</v>
      </c>
      <c r="I40" s="4">
        <f t="shared" si="1"/>
        <v>-63.857677902621724</v>
      </c>
      <c r="J40" s="5">
        <f t="shared" si="2"/>
        <v>-51.39192139737992</v>
      </c>
    </row>
    <row r="41" spans="1:10" ht="15">
      <c r="A41" s="6" t="s">
        <v>35</v>
      </c>
      <c r="B41" s="7">
        <v>74</v>
      </c>
      <c r="C41" s="7">
        <v>34</v>
      </c>
      <c r="D41" s="7">
        <v>108</v>
      </c>
      <c r="E41" s="7">
        <v>0</v>
      </c>
      <c r="F41" s="7">
        <v>0</v>
      </c>
      <c r="G41" s="7">
        <v>0</v>
      </c>
      <c r="H41" s="8">
        <f t="shared" si="0"/>
        <v>-100</v>
      </c>
      <c r="I41" s="8">
        <f t="shared" si="1"/>
        <v>-100</v>
      </c>
      <c r="J41" s="9">
        <f t="shared" si="2"/>
        <v>-100</v>
      </c>
    </row>
    <row r="42" spans="1:10" ht="15">
      <c r="A42" s="10" t="s">
        <v>36</v>
      </c>
      <c r="B42" s="3">
        <v>1077</v>
      </c>
      <c r="C42" s="3">
        <v>346</v>
      </c>
      <c r="D42" s="3">
        <v>1423</v>
      </c>
      <c r="E42" s="3">
        <v>578</v>
      </c>
      <c r="F42" s="3">
        <v>48</v>
      </c>
      <c r="G42" s="3">
        <v>626</v>
      </c>
      <c r="H42" s="4">
        <f t="shared" si="0"/>
        <v>-46.33240482822655</v>
      </c>
      <c r="I42" s="4">
        <f t="shared" si="1"/>
        <v>-86.1271676300578</v>
      </c>
      <c r="J42" s="5">
        <f t="shared" si="2"/>
        <v>-56.008432888264224</v>
      </c>
    </row>
    <row r="43" spans="1:10" ht="15">
      <c r="A43" s="6" t="s">
        <v>37</v>
      </c>
      <c r="B43" s="7">
        <v>1041</v>
      </c>
      <c r="C43" s="7">
        <v>18</v>
      </c>
      <c r="D43" s="7">
        <v>1059</v>
      </c>
      <c r="E43" s="7">
        <v>606</v>
      </c>
      <c r="F43" s="7">
        <v>0</v>
      </c>
      <c r="G43" s="7">
        <v>606</v>
      </c>
      <c r="H43" s="8">
        <f t="shared" si="0"/>
        <v>-41.78674351585015</v>
      </c>
      <c r="I43" s="8">
        <f t="shared" si="1"/>
        <v>-100</v>
      </c>
      <c r="J43" s="9">
        <f t="shared" si="2"/>
        <v>-42.77620396600567</v>
      </c>
    </row>
    <row r="44" spans="1:10" ht="15">
      <c r="A44" s="10" t="s">
        <v>38</v>
      </c>
      <c r="B44" s="3">
        <v>783</v>
      </c>
      <c r="C44" s="3">
        <v>8</v>
      </c>
      <c r="D44" s="3">
        <v>791</v>
      </c>
      <c r="E44" s="3">
        <v>641</v>
      </c>
      <c r="F44" s="3">
        <v>0</v>
      </c>
      <c r="G44" s="3">
        <v>641</v>
      </c>
      <c r="H44" s="4">
        <f t="shared" si="0"/>
        <v>-18.135376756066414</v>
      </c>
      <c r="I44" s="4">
        <f t="shared" si="1"/>
        <v>-100</v>
      </c>
      <c r="J44" s="5">
        <f t="shared" si="2"/>
        <v>-18.963337547408344</v>
      </c>
    </row>
    <row r="45" spans="1:10" ht="15">
      <c r="A45" s="6" t="s">
        <v>70</v>
      </c>
      <c r="B45" s="7">
        <v>482</v>
      </c>
      <c r="C45" s="7">
        <v>11</v>
      </c>
      <c r="D45" s="7">
        <v>493</v>
      </c>
      <c r="E45" s="7">
        <v>424</v>
      </c>
      <c r="F45" s="7">
        <v>0</v>
      </c>
      <c r="G45" s="7">
        <v>424</v>
      </c>
      <c r="H45" s="8">
        <f t="shared" si="0"/>
        <v>-12.033195020746888</v>
      </c>
      <c r="I45" s="8">
        <f t="shared" si="1"/>
        <v>-100</v>
      </c>
      <c r="J45" s="9">
        <f t="shared" si="2"/>
        <v>-13.995943204868155</v>
      </c>
    </row>
    <row r="46" spans="1:10" ht="15">
      <c r="A46" s="10" t="s">
        <v>39</v>
      </c>
      <c r="B46" s="3">
        <v>565</v>
      </c>
      <c r="C46" s="3">
        <v>4</v>
      </c>
      <c r="D46" s="3">
        <v>569</v>
      </c>
      <c r="E46" s="3">
        <v>94</v>
      </c>
      <c r="F46" s="3">
        <v>0</v>
      </c>
      <c r="G46" s="3">
        <v>94</v>
      </c>
      <c r="H46" s="4">
        <f t="shared" si="0"/>
        <v>-83.36283185840708</v>
      </c>
      <c r="I46" s="4">
        <f t="shared" si="1"/>
        <v>-100</v>
      </c>
      <c r="J46" s="5">
        <f t="shared" si="2"/>
        <v>-83.47978910369068</v>
      </c>
    </row>
    <row r="47" spans="1:10" ht="15">
      <c r="A47" s="6" t="s">
        <v>40</v>
      </c>
      <c r="B47" s="7">
        <v>1090</v>
      </c>
      <c r="C47" s="7">
        <v>38</v>
      </c>
      <c r="D47" s="7">
        <v>1128</v>
      </c>
      <c r="E47" s="7">
        <v>615</v>
      </c>
      <c r="F47" s="7">
        <v>0</v>
      </c>
      <c r="G47" s="7">
        <v>615</v>
      </c>
      <c r="H47" s="8">
        <f t="shared" si="0"/>
        <v>-43.57798165137615</v>
      </c>
      <c r="I47" s="8">
        <f t="shared" si="1"/>
        <v>-100</v>
      </c>
      <c r="J47" s="9">
        <f t="shared" si="2"/>
        <v>-45.47872340425532</v>
      </c>
    </row>
    <row r="48" spans="1:10" ht="15">
      <c r="A48" s="10" t="s">
        <v>41</v>
      </c>
      <c r="B48" s="3">
        <v>1827</v>
      </c>
      <c r="C48" s="3">
        <v>370</v>
      </c>
      <c r="D48" s="3">
        <v>2197</v>
      </c>
      <c r="E48" s="3">
        <v>1038</v>
      </c>
      <c r="F48" s="3">
        <v>131</v>
      </c>
      <c r="G48" s="3">
        <v>1169</v>
      </c>
      <c r="H48" s="4">
        <f t="shared" si="0"/>
        <v>-43.18555008210181</v>
      </c>
      <c r="I48" s="4">
        <f t="shared" si="1"/>
        <v>-64.5945945945946</v>
      </c>
      <c r="J48" s="5">
        <f t="shared" si="2"/>
        <v>-46.791078743741465</v>
      </c>
    </row>
    <row r="49" spans="1:10" ht="15">
      <c r="A49" s="6" t="s">
        <v>42</v>
      </c>
      <c r="B49" s="7">
        <v>47</v>
      </c>
      <c r="C49" s="7">
        <v>0</v>
      </c>
      <c r="D49" s="7">
        <v>47</v>
      </c>
      <c r="E49" s="7">
        <v>57</v>
      </c>
      <c r="F49" s="7">
        <v>0</v>
      </c>
      <c r="G49" s="7">
        <v>57</v>
      </c>
      <c r="H49" s="8">
        <f t="shared" si="0"/>
        <v>21.27659574468085</v>
      </c>
      <c r="I49" s="8">
        <f t="shared" si="1"/>
        <v>0</v>
      </c>
      <c r="J49" s="9">
        <f t="shared" si="2"/>
        <v>21.27659574468085</v>
      </c>
    </row>
    <row r="50" spans="1:10" ht="15">
      <c r="A50" s="10" t="s">
        <v>43</v>
      </c>
      <c r="B50" s="3">
        <v>170</v>
      </c>
      <c r="C50" s="3">
        <v>0</v>
      </c>
      <c r="D50" s="3">
        <v>170</v>
      </c>
      <c r="E50" s="3">
        <v>43</v>
      </c>
      <c r="F50" s="3">
        <v>0</v>
      </c>
      <c r="G50" s="3">
        <v>43</v>
      </c>
      <c r="H50" s="4">
        <f t="shared" si="0"/>
        <v>-74.70588235294117</v>
      </c>
      <c r="I50" s="4">
        <f t="shared" si="1"/>
        <v>0</v>
      </c>
      <c r="J50" s="5">
        <f t="shared" si="2"/>
        <v>-74.70588235294117</v>
      </c>
    </row>
    <row r="51" spans="1:10" ht="15">
      <c r="A51" s="6" t="s">
        <v>44</v>
      </c>
      <c r="B51" s="7">
        <v>535</v>
      </c>
      <c r="C51" s="7">
        <v>13</v>
      </c>
      <c r="D51" s="7">
        <v>548</v>
      </c>
      <c r="E51" s="7">
        <v>364</v>
      </c>
      <c r="F51" s="7">
        <v>0</v>
      </c>
      <c r="G51" s="7">
        <v>364</v>
      </c>
      <c r="H51" s="8">
        <f t="shared" si="0"/>
        <v>-31.962616822429908</v>
      </c>
      <c r="I51" s="8">
        <f t="shared" si="1"/>
        <v>-100</v>
      </c>
      <c r="J51" s="9">
        <f t="shared" si="2"/>
        <v>-33.57664233576642</v>
      </c>
    </row>
    <row r="52" spans="1:10" ht="15">
      <c r="A52" s="10" t="s">
        <v>75</v>
      </c>
      <c r="B52" s="3">
        <v>962</v>
      </c>
      <c r="C52" s="3">
        <v>52</v>
      </c>
      <c r="D52" s="3">
        <v>1014</v>
      </c>
      <c r="E52" s="3">
        <v>641</v>
      </c>
      <c r="F52" s="3">
        <v>0</v>
      </c>
      <c r="G52" s="3">
        <v>641</v>
      </c>
      <c r="H52" s="4">
        <f t="shared" si="0"/>
        <v>-33.36798336798337</v>
      </c>
      <c r="I52" s="4">
        <f t="shared" si="1"/>
        <v>-100</v>
      </c>
      <c r="J52" s="5">
        <f t="shared" si="2"/>
        <v>-36.785009861932934</v>
      </c>
    </row>
    <row r="53" spans="1:10" ht="15">
      <c r="A53" s="6" t="s">
        <v>45</v>
      </c>
      <c r="B53" s="7">
        <v>462</v>
      </c>
      <c r="C53" s="7">
        <v>0</v>
      </c>
      <c r="D53" s="7">
        <v>462</v>
      </c>
      <c r="E53" s="7">
        <v>489</v>
      </c>
      <c r="F53" s="7">
        <v>0</v>
      </c>
      <c r="G53" s="7">
        <v>489</v>
      </c>
      <c r="H53" s="8">
        <f t="shared" si="0"/>
        <v>5.844155844155844</v>
      </c>
      <c r="I53" s="8">
        <f t="shared" si="1"/>
        <v>0</v>
      </c>
      <c r="J53" s="9">
        <f t="shared" si="2"/>
        <v>5.844155844155844</v>
      </c>
    </row>
    <row r="54" spans="1:10" ht="15">
      <c r="A54" s="10" t="s">
        <v>71</v>
      </c>
      <c r="B54" s="3">
        <v>89</v>
      </c>
      <c r="C54" s="3">
        <v>215</v>
      </c>
      <c r="D54" s="3">
        <v>304</v>
      </c>
      <c r="E54" s="3">
        <v>0</v>
      </c>
      <c r="F54" s="3">
        <v>371</v>
      </c>
      <c r="G54" s="3">
        <v>371</v>
      </c>
      <c r="H54" s="4">
        <f t="shared" si="0"/>
        <v>-100</v>
      </c>
      <c r="I54" s="4">
        <f t="shared" si="1"/>
        <v>72.55813953488372</v>
      </c>
      <c r="J54" s="5">
        <f t="shared" si="2"/>
        <v>22.039473684210524</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46</v>
      </c>
      <c r="C56" s="3">
        <v>3</v>
      </c>
      <c r="D56" s="3">
        <v>49</v>
      </c>
      <c r="E56" s="3">
        <v>0</v>
      </c>
      <c r="F56" s="3">
        <v>0</v>
      </c>
      <c r="G56" s="3">
        <v>0</v>
      </c>
      <c r="H56" s="4">
        <f t="shared" si="0"/>
        <v>-100</v>
      </c>
      <c r="I56" s="4">
        <f t="shared" si="1"/>
        <v>-100</v>
      </c>
      <c r="J56" s="5">
        <f t="shared" si="2"/>
        <v>-100</v>
      </c>
    </row>
    <row r="57" spans="1:10" ht="15">
      <c r="A57" s="6" t="s">
        <v>48</v>
      </c>
      <c r="B57" s="7">
        <v>1851</v>
      </c>
      <c r="C57" s="7">
        <v>8</v>
      </c>
      <c r="D57" s="7">
        <v>1859</v>
      </c>
      <c r="E57" s="7">
        <v>1737</v>
      </c>
      <c r="F57" s="7">
        <v>0</v>
      </c>
      <c r="G57" s="7">
        <v>1737</v>
      </c>
      <c r="H57" s="8">
        <f t="shared" si="0"/>
        <v>-6.158833063209076</v>
      </c>
      <c r="I57" s="8">
        <f t="shared" si="1"/>
        <v>-100</v>
      </c>
      <c r="J57" s="9">
        <f t="shared" si="2"/>
        <v>-6.56266810112964</v>
      </c>
    </row>
    <row r="58" spans="1:10" ht="15">
      <c r="A58" s="10" t="s">
        <v>57</v>
      </c>
      <c r="B58" s="3">
        <v>69</v>
      </c>
      <c r="C58" s="3">
        <v>42</v>
      </c>
      <c r="D58" s="3">
        <v>111</v>
      </c>
      <c r="E58" s="3">
        <v>0</v>
      </c>
      <c r="F58" s="3">
        <v>0</v>
      </c>
      <c r="G58" s="3">
        <v>0</v>
      </c>
      <c r="H58" s="4">
        <f t="shared" si="0"/>
        <v>-100</v>
      </c>
      <c r="I58" s="4">
        <f t="shared" si="1"/>
        <v>-100</v>
      </c>
      <c r="J58" s="5">
        <f t="shared" si="2"/>
        <v>-100</v>
      </c>
    </row>
    <row r="59" spans="1:10" ht="15">
      <c r="A59" s="6" t="s">
        <v>58</v>
      </c>
      <c r="B59" s="7">
        <v>12</v>
      </c>
      <c r="C59" s="7">
        <v>0</v>
      </c>
      <c r="D59" s="7">
        <v>12</v>
      </c>
      <c r="E59" s="7">
        <v>0</v>
      </c>
      <c r="F59" s="7">
        <v>0</v>
      </c>
      <c r="G59" s="7">
        <v>0</v>
      </c>
      <c r="H59" s="8">
        <f t="shared" si="0"/>
        <v>-100</v>
      </c>
      <c r="I59" s="8">
        <f t="shared" si="1"/>
        <v>0</v>
      </c>
      <c r="J59" s="9">
        <f t="shared" si="2"/>
        <v>-100</v>
      </c>
    </row>
    <row r="60" spans="1:10" ht="15">
      <c r="A60" s="11" t="s">
        <v>49</v>
      </c>
      <c r="B60" s="22">
        <f>+B61-SUM(B6+B10+B32+B20+B58+B59+B5)</f>
        <v>71991</v>
      </c>
      <c r="C60" s="22">
        <f>+C61-SUM(C6+C10+C32+C20+C58+C59+C5)</f>
        <v>135240</v>
      </c>
      <c r="D60" s="22">
        <f>+D61-SUM(D6+D10+D32+D20+D58+D59+D5)</f>
        <v>207231</v>
      </c>
      <c r="E60" s="22">
        <f>+E61-SUM(E6+E10+E32+E20+E58+E59+E5)</f>
        <v>46227</v>
      </c>
      <c r="F60" s="22">
        <f>+F61-SUM(F6+F10+F32+F20+F58+F59+F5)</f>
        <v>146152</v>
      </c>
      <c r="G60" s="22">
        <f>+G61-SUM(G6+G10+G32+G20+G58+G59+G5)</f>
        <v>192379</v>
      </c>
      <c r="H60" s="23">
        <f>+_xlfn.IFERROR(((E60-B60)/B60)*100,0)</f>
        <v>-35.78780680918448</v>
      </c>
      <c r="I60" s="23">
        <f t="shared" si="1"/>
        <v>8.068618751848565</v>
      </c>
      <c r="J60" s="23">
        <f t="shared" si="2"/>
        <v>-7.166881402878913</v>
      </c>
    </row>
    <row r="61" spans="1:10" ht="15">
      <c r="A61" s="14" t="s">
        <v>50</v>
      </c>
      <c r="B61" s="24">
        <f>SUM(B4:B59)</f>
        <v>118022</v>
      </c>
      <c r="C61" s="24">
        <f>SUM(C4:C59)</f>
        <v>419921</v>
      </c>
      <c r="D61" s="24">
        <f>SUM(D4:D59)</f>
        <v>537943</v>
      </c>
      <c r="E61" s="24">
        <f>SUM(E4:E59)</f>
        <v>75017</v>
      </c>
      <c r="F61" s="24">
        <f>SUM(F4:F59)</f>
        <v>298184</v>
      </c>
      <c r="G61" s="24">
        <f>SUM(G4:G59)</f>
        <v>373201</v>
      </c>
      <c r="H61" s="25">
        <f>+_xlfn.IFERROR(((E61-B61)/B61)*100,0)</f>
        <v>-36.43812170612259</v>
      </c>
      <c r="I61" s="25">
        <f>+_xlfn.IFERROR(((F61-C61)/C61)*100,0)</f>
        <v>-28.990452966153157</v>
      </c>
      <c r="J61" s="25">
        <f>+_xlfn.IFERROR(((G61-D61)/D61)*100,0)</f>
        <v>-30.624434187265194</v>
      </c>
    </row>
    <row r="62" spans="1:10" ht="15">
      <c r="A62" s="26"/>
      <c r="B62" s="27"/>
      <c r="C62" s="27"/>
      <c r="D62" s="27"/>
      <c r="E62" s="27"/>
      <c r="F62" s="27"/>
      <c r="G62" s="27"/>
      <c r="H62" s="27"/>
      <c r="I62" s="27"/>
      <c r="J62" s="28"/>
    </row>
    <row r="63" spans="1:10" ht="15">
      <c r="A63" s="26" t="s">
        <v>66</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7" t="s">
        <v>72</v>
      </c>
      <c r="B65" s="47"/>
      <c r="C65" s="47"/>
      <c r="D65" s="47"/>
      <c r="E65" s="47"/>
      <c r="F65" s="47"/>
      <c r="G65" s="47"/>
      <c r="H65" s="47"/>
      <c r="I65" s="47"/>
      <c r="J65" s="47"/>
    </row>
    <row r="66" ht="15">
      <c r="A66" s="40" t="s">
        <v>73</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2021-03-04T11:11:28Z</cp:lastPrinted>
  <dcterms:created xsi:type="dcterms:W3CDTF">2017-03-06T11:35:15Z</dcterms:created>
  <dcterms:modified xsi:type="dcterms:W3CDTF">2021-03-08T07:31:29Z</dcterms:modified>
  <cp:category/>
  <cp:version/>
  <cp:contentType/>
  <cp:contentStatus/>
</cp:coreProperties>
</file>